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t\OneDrive - Finans Danmark\Markedsstatistik\September\"/>
    </mc:Choice>
  </mc:AlternateContent>
  <xr:revisionPtr revIDLastSave="54" documentId="8_{EDF2A82A-5A2F-4EFE-BF34-F8410E47F7F0}" xr6:coauthVersionLast="45" xr6:coauthVersionMax="45" xr10:uidLastSave="{30C5ADA9-F6A9-4FF3-B905-73F06A9CE117}"/>
  <bookViews>
    <workbookView minimized="1" xWindow="3435" yWindow="4155" windowWidth="21600" windowHeight="11160" tabRatio="858" firstSheet="1" activeTab="2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typer'!$A$1:$G$73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4" i="1"/>
  <c r="H12" i="1"/>
  <c r="H11" i="1"/>
  <c r="H10" i="1"/>
  <c r="H3" i="1"/>
  <c r="H6" i="1" s="1"/>
  <c r="H34" i="1"/>
  <c r="H31" i="1"/>
  <c r="Q44" i="13"/>
  <c r="P44" i="13"/>
  <c r="H19" i="11"/>
  <c r="G45" i="10"/>
  <c r="H45" i="10"/>
  <c r="J46" i="3"/>
  <c r="G46" i="3"/>
  <c r="J45" i="3"/>
  <c r="G45" i="3"/>
  <c r="H13" i="1" l="1"/>
  <c r="C63" i="12"/>
  <c r="E5" i="1"/>
  <c r="F5" i="1"/>
  <c r="E4" i="1"/>
  <c r="F4" i="1"/>
  <c r="E3" i="1"/>
  <c r="F3" i="1"/>
  <c r="D5" i="1"/>
  <c r="D4" i="1"/>
  <c r="D3" i="1"/>
  <c r="C20" i="1"/>
  <c r="D20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/>
  <c r="F12" i="1"/>
  <c r="F11" i="1"/>
  <c r="F10" i="1"/>
  <c r="J45" i="10"/>
  <c r="G24" i="1" s="1"/>
  <c r="G27" i="1" s="1"/>
  <c r="K45" i="10"/>
  <c r="H24" i="1" s="1"/>
  <c r="H27" i="1" s="1"/>
  <c r="J46" i="10"/>
  <c r="K46" i="10"/>
  <c r="H45" i="3"/>
  <c r="H46" i="3"/>
  <c r="B63" i="12"/>
  <c r="B45" i="12"/>
  <c r="B46" i="3"/>
  <c r="C46" i="3"/>
  <c r="D46" i="3"/>
  <c r="B45" i="3"/>
  <c r="C45" i="3"/>
  <c r="D45" i="3"/>
  <c r="E17" i="1"/>
  <c r="E20" i="1" s="1"/>
  <c r="G17" i="1"/>
  <c r="G20" i="1" s="1"/>
  <c r="G46" i="10"/>
  <c r="H46" i="10"/>
  <c r="E46" i="3"/>
  <c r="E45" i="3"/>
  <c r="M3" i="14"/>
  <c r="M4" i="14"/>
  <c r="M5" i="14"/>
  <c r="M6" i="14"/>
  <c r="M7" i="14"/>
  <c r="M8" i="14"/>
  <c r="M9" i="14"/>
  <c r="M10" i="14"/>
  <c r="M11" i="14"/>
  <c r="M12" i="14"/>
  <c r="M14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41" i="5"/>
  <c r="H34" i="5"/>
  <c r="H27" i="5"/>
  <c r="H22" i="5"/>
  <c r="F41" i="5"/>
  <c r="F34" i="5"/>
  <c r="F46" i="5"/>
  <c r="F27" i="5"/>
  <c r="F22" i="5"/>
  <c r="E42" i="9"/>
  <c r="E35" i="9"/>
  <c r="E28" i="9"/>
  <c r="E23" i="9"/>
  <c r="H46" i="5" l="1"/>
  <c r="Q45" i="14"/>
  <c r="P44" i="14"/>
  <c r="Q44" i="14"/>
  <c r="P45" i="14"/>
  <c r="O45" i="14"/>
  <c r="O44" i="14"/>
  <c r="H46" i="14"/>
  <c r="G46" i="14"/>
  <c r="F13" i="1"/>
  <c r="F46" i="14"/>
</calcChain>
</file>

<file path=xl/sharedStrings.xml><?xml version="1.0" encoding="utf-8"?>
<sst xmlns="http://schemas.openxmlformats.org/spreadsheetml/2006/main" count="645" uniqueCount="262">
  <si>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</si>
  <si>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</si>
  <si>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</si>
  <si>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</si>
  <si>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</si>
  <si>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</si>
  <si>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</si>
  <si>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</si>
  <si>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</si>
  <si>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</si>
  <si>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</si>
  <si>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</si>
  <si>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</si>
  <si>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</si>
  <si>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</si>
  <si>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</si>
  <si>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</si>
  <si>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</si>
  <si>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</si>
  <si>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</si>
  <si>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</si>
  <si>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</si>
  <si>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</si>
  <si>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</si>
  <si>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</si>
  <si>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</si>
  <si>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</si>
  <si>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</si>
  <si>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</si>
  <si>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</si>
  <si>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</si>
  <si>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</si>
  <si>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</si>
  <si>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</si>
  <si>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</si>
  <si>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</si>
  <si>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</si>
  <si>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</si>
  <si>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</si>
  <si>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</si>
  <si>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</si>
  <si>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</si>
  <si>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</si>
  <si>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</si>
  <si>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</si>
  <si>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</si>
  <si>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</si>
  <si>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</si>
  <si>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</si>
  <si>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</si>
  <si>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</si>
  <si>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</si>
  <si>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</si>
  <si>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</si>
  <si>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</si>
  <si>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</si>
  <si>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</si>
  <si>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</si>
  <si>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</si>
  <si>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</si>
  <si>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</si>
  <si>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</si>
  <si>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</si>
  <si>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</si>
  <si>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</si>
  <si>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</si>
  <si>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</si>
  <si>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</si>
  <si>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</si>
  <si>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</si>
  <si>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</si>
  <si>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</si>
  <si>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</si>
  <si>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</si>
  <si>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</si>
  <si>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</si>
  <si>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</si>
  <si>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</si>
  <si>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</si>
  <si>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</si>
  <si>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</si>
  <si>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</si>
  <si>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</si>
  <si>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</si>
  <si>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</si>
  <si>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</si>
  <si>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</si>
  <si>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</si>
  <si>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</si>
  <si>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</si>
  <si>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</si>
  <si>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</si>
  <si>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</si>
  <si>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</si>
  <si>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</si>
  <si>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</si>
  <si>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</si>
  <si>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</si>
  <si>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</si>
  <si>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</si>
  <si>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</si>
  <si>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</si>
  <si>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</si>
  <si>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</si>
  <si>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</si>
  <si>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</si>
  <si>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</si>
  <si>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</si>
  <si>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</si>
  <si>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</si>
  <si>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</si>
  <si>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</si>
  <si>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</si>
  <si>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</si>
  <si>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</si>
  <si>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</si>
  <si>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</si>
  <si>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</si>
  <si>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</si>
  <si>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</si>
  <si>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</si>
  <si>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</si>
  <si>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</si>
  <si>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</si>
  <si>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</si>
  <si>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</si>
  <si>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</si>
  <si>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</si>
  <si>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</si>
  <si>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</si>
  <si>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</si>
  <si>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</si>
  <si>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</si>
  <si>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</si>
  <si>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</si>
  <si>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</si>
  <si>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</si>
  <si>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</si>
  <si>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</si>
  <si>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</si>
  <si>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</si>
  <si>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</si>
  <si>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</si>
  <si>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</si>
  <si>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</si>
  <si>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</si>
  <si>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</si>
  <si>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</si>
  <si>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</si>
  <si>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</si>
  <si>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</si>
  <si>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</si>
  <si>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</si>
  <si>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</si>
  <si>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</si>
  <si>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</si>
  <si>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</si>
  <si>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</si>
  <si>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</si>
  <si>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</si>
  <si>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</si>
  <si>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</si>
  <si>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</si>
  <si>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</si>
  <si>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</si>
  <si>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</si>
  <si>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</si>
  <si>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</si>
  <si>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</si>
  <si>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</si>
  <si>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</si>
  <si>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</si>
  <si>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</si>
  <si>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</si>
  <si>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</si>
  <si>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</si>
  <si>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</si>
  <si>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</si>
  <si>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</si>
  <si>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</si>
  <si>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</si>
  <si>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</si>
  <si>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</si>
  <si>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</si>
  <si>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</si>
  <si>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</si>
  <si>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</si>
  <si>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</si>
  <si>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</si>
  <si>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</si>
  <si>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</si>
  <si>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</si>
  <si>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</si>
  <si>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</si>
  <si>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</si>
  <si>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</si>
  <si>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</si>
  <si>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</si>
  <si>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</si>
  <si>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</si>
  <si>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</si>
  <si>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</si>
  <si>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</si>
  <si>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</si>
  <si>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</si>
  <si>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</si>
  <si>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</si>
  <si>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</si>
  <si>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</si>
  <si>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</si>
  <si>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</si>
  <si>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</si>
  <si>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</si>
  <si>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</si>
  <si>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</si>
  <si>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</si>
  <si>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</si>
  <si>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</si>
  <si>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</si>
  <si>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</si>
  <si>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</si>
  <si>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</si>
  <si>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</si>
  <si>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</si>
  <si>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</si>
  <si>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</si>
  <si>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</si>
  <si>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</si>
  <si>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</si>
  <si>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</si>
  <si>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</si>
  <si>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</si>
  <si>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</si>
  <si>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</si>
  <si>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</si>
  <si>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</si>
  <si>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</si>
  <si>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</si>
  <si>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</si>
  <si>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</si>
  <si>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</si>
  <si>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</si>
  <si>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</si>
  <si>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</si>
  <si>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</si>
  <si>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</si>
  <si>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</si>
  <si>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</si>
  <si>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</si>
  <si>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</si>
  <si>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</si>
  <si>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</si>
  <si>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</si>
  <si>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</si>
  <si>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</si>
  <si>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</si>
  <si>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</si>
  <si>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august</t>
  </si>
  <si>
    <t>C Worldwide A/S</t>
  </si>
  <si>
    <t>september</t>
  </si>
  <si>
    <t>Formuepleje, udenlandsk</t>
  </si>
  <si>
    <t>Investering Danmarks markedsstatistik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</si>
</sst>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  <font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1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 style="thin">
        <color indexed="9"/>
      </right>
      <top style="hair">
        <color theme="8"/>
      </top>
      <bottom style="hair">
        <color theme="8"/>
      </bottom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3" applyNumberFormat="0" applyFont="0" applyAlignment="0" applyProtection="0"/>
    <xf numFmtId="0" fontId="24" fillId="4" borderId="44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4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5" applyNumberFormat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0" applyNumberFormat="0" applyFill="0" applyAlignment="0" applyProtection="0"/>
    <xf numFmtId="0" fontId="37" fillId="8" borderId="0" applyNumberFormat="0" applyBorder="0" applyAlignment="0" applyProtection="0"/>
    <xf numFmtId="0" fontId="1" fillId="3" borderId="43" applyNumberFormat="0" applyFont="0" applyAlignment="0" applyProtection="0"/>
    <xf numFmtId="0" fontId="1" fillId="0" borderId="0"/>
  </cellStyleXfs>
  <cellXfs count="38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51" xfId="0" applyBorder="1"/>
    <xf numFmtId="0" fontId="9" fillId="0" borderId="51" xfId="0" applyFont="1" applyBorder="1"/>
    <xf numFmtId="0" fontId="9" fillId="0" borderId="1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5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51" xfId="0" applyFont="1" applyBorder="1"/>
    <xf numFmtId="0" fontId="5" fillId="0" borderId="51" xfId="0" applyFont="1" applyBorder="1" applyAlignment="1">
      <alignment horizontal="left"/>
    </xf>
    <xf numFmtId="0" fontId="5" fillId="0" borderId="3" xfId="0" applyFont="1" applyBorder="1"/>
    <xf numFmtId="3" fontId="0" fillId="0" borderId="51" xfId="0" applyNumberFormat="1" applyBorder="1"/>
    <xf numFmtId="0" fontId="0" fillId="0" borderId="52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3" xfId="0" applyNumberFormat="1" applyFont="1" applyFill="1" applyBorder="1" applyAlignment="1">
      <alignment horizontal="right" vertical="top"/>
    </xf>
    <xf numFmtId="3" fontId="6" fillId="14" borderId="53" xfId="0" applyNumberFormat="1" applyFont="1" applyFill="1" applyBorder="1"/>
    <xf numFmtId="3" fontId="7" fillId="15" borderId="54" xfId="0" applyNumberFormat="1" applyFont="1" applyFill="1" applyBorder="1"/>
    <xf numFmtId="0" fontId="6" fillId="0" borderId="53" xfId="0" applyFont="1" applyBorder="1" applyAlignment="1">
      <alignment vertical="top"/>
    </xf>
    <xf numFmtId="3" fontId="6" fillId="0" borderId="53" xfId="0" applyNumberFormat="1" applyFont="1" applyBorder="1"/>
    <xf numFmtId="0" fontId="6" fillId="14" borderId="53" xfId="0" applyFont="1" applyFill="1" applyBorder="1" applyAlignment="1">
      <alignment vertical="top"/>
    </xf>
    <xf numFmtId="0" fontId="6" fillId="14" borderId="55" xfId="0" applyFont="1" applyFill="1" applyBorder="1"/>
    <xf numFmtId="0" fontId="6" fillId="14" borderId="56" xfId="0" applyFont="1" applyFill="1" applyBorder="1" applyAlignment="1">
      <alignment vertical="top"/>
    </xf>
    <xf numFmtId="0" fontId="6" fillId="0" borderId="57" xfId="0" applyFont="1" applyBorder="1"/>
    <xf numFmtId="1" fontId="4" fillId="0" borderId="56" xfId="0" applyNumberFormat="1" applyFont="1" applyBorder="1" applyAlignment="1">
      <alignment horizontal="left" vertical="top" wrapText="1"/>
    </xf>
    <xf numFmtId="0" fontId="4" fillId="0" borderId="56" xfId="0" applyFont="1" applyBorder="1" applyAlignment="1">
      <alignment horizontal="center" vertical="top"/>
    </xf>
    <xf numFmtId="0" fontId="5" fillId="0" borderId="56" xfId="0" applyFont="1" applyBorder="1"/>
    <xf numFmtId="3" fontId="6" fillId="2" borderId="56" xfId="0" applyNumberFormat="1" applyFont="1" applyFill="1" applyBorder="1"/>
    <xf numFmtId="3" fontId="6" fillId="0" borderId="56" xfId="0" applyNumberFormat="1" applyFont="1" applyBorder="1"/>
    <xf numFmtId="3" fontId="6" fillId="0" borderId="56" xfId="0" applyNumberFormat="1" applyFont="1" applyBorder="1"/>
    <xf numFmtId="3" fontId="6" fillId="16" borderId="56" xfId="0" applyNumberFormat="1" applyFont="1" applyFill="1" applyBorder="1"/>
    <xf numFmtId="3" fontId="43" fillId="0" borderId="56" xfId="0" applyNumberFormat="1" applyFont="1" applyBorder="1"/>
    <xf numFmtId="3" fontId="7" fillId="15" borderId="58" xfId="0" applyNumberFormat="1" applyFont="1" applyFill="1" applyBorder="1"/>
    <xf numFmtId="3" fontId="0" fillId="0" borderId="3" xfId="0" applyNumberFormat="1" applyBorder="1"/>
    <xf numFmtId="0" fontId="13" fillId="0" borderId="56" xfId="0" applyFont="1" applyBorder="1" applyAlignment="1">
      <alignment wrapText="1"/>
    </xf>
    <xf numFmtId="0" fontId="4" fillId="0" borderId="56" xfId="0" applyFont="1" applyBorder="1" applyAlignment="1">
      <alignment horizontal="center"/>
    </xf>
    <xf numFmtId="3" fontId="6" fillId="14" borderId="56" xfId="0" applyNumberFormat="1" applyFont="1" applyFill="1" applyBorder="1"/>
    <xf numFmtId="0" fontId="6" fillId="0" borderId="56" xfId="0" applyFont="1" applyBorder="1" applyAlignment="1">
      <alignment vertical="top"/>
    </xf>
    <xf numFmtId="3" fontId="6" fillId="14" borderId="56" xfId="0" applyNumberFormat="1" applyFont="1" applyFill="1" applyBorder="1" applyAlignment="1">
      <alignment horizontal="right" vertical="top"/>
    </xf>
    <xf numFmtId="0" fontId="6" fillId="14" borderId="56" xfId="0" applyFont="1" applyFill="1" applyBorder="1"/>
    <xf numFmtId="0" fontId="7" fillId="15" borderId="56" xfId="0" applyFont="1" applyFill="1" applyBorder="1" applyAlignment="1">
      <alignment vertical="top"/>
    </xf>
    <xf numFmtId="3" fontId="7" fillId="15" borderId="56" xfId="0" applyNumberFormat="1" applyFont="1" applyFill="1" applyBorder="1"/>
    <xf numFmtId="0" fontId="13" fillId="0" borderId="59" xfId="0" applyFont="1" applyBorder="1" applyAlignment="1">
      <alignment wrapText="1"/>
    </xf>
    <xf numFmtId="1" fontId="4" fillId="17" borderId="57" xfId="0" applyNumberFormat="1" applyFont="1" applyFill="1" applyBorder="1" applyAlignment="1">
      <alignment horizontal="center"/>
    </xf>
    <xf numFmtId="3" fontId="6" fillId="14" borderId="60" xfId="0" applyNumberFormat="1" applyFont="1" applyFill="1" applyBorder="1"/>
    <xf numFmtId="0" fontId="7" fillId="15" borderId="61" xfId="0" applyFont="1" applyFill="1" applyBorder="1" applyAlignment="1">
      <alignment vertical="top"/>
    </xf>
    <xf numFmtId="3" fontId="7" fillId="15" borderId="62" xfId="0" applyNumberFormat="1" applyFont="1" applyFill="1" applyBorder="1"/>
    <xf numFmtId="3" fontId="6" fillId="2" borderId="63" xfId="0" applyNumberFormat="1" applyFont="1" applyFill="1" applyBorder="1"/>
    <xf numFmtId="3" fontId="6" fillId="0" borderId="63" xfId="0" applyNumberFormat="1" applyFont="1" applyBorder="1"/>
    <xf numFmtId="3" fontId="6" fillId="0" borderId="63" xfId="0" applyNumberFormat="1" applyFont="1" applyBorder="1"/>
    <xf numFmtId="3" fontId="6" fillId="16" borderId="63" xfId="0" applyNumberFormat="1" applyFont="1" applyFill="1" applyBorder="1"/>
    <xf numFmtId="3" fontId="43" fillId="0" borderId="63" xfId="0" applyNumberFormat="1" applyFont="1" applyBorder="1"/>
    <xf numFmtId="3" fontId="6" fillId="18" borderId="63" xfId="0" applyNumberFormat="1" applyFont="1" applyFill="1" applyBorder="1"/>
    <xf numFmtId="3" fontId="6" fillId="18" borderId="56" xfId="0" applyNumberFormat="1" applyFont="1" applyFill="1" applyBorder="1"/>
    <xf numFmtId="0" fontId="11" fillId="15" borderId="64" xfId="0" applyFont="1" applyFill="1" applyBorder="1"/>
    <xf numFmtId="0" fontId="18" fillId="0" borderId="65" xfId="0" applyFont="1" applyBorder="1"/>
    <xf numFmtId="3" fontId="0" fillId="0" borderId="65" xfId="0" applyNumberFormat="1" applyBorder="1"/>
    <xf numFmtId="1" fontId="43" fillId="0" borderId="56" xfId="0" applyNumberFormat="1" applyFont="1" applyBorder="1" applyAlignment="1">
      <alignment horizontal="right" wrapText="1"/>
    </xf>
    <xf numFmtId="0" fontId="11" fillId="15" borderId="56" xfId="0" applyFont="1" applyFill="1" applyBorder="1"/>
    <xf numFmtId="1" fontId="4" fillId="0" borderId="66" xfId="0" applyNumberFormat="1" applyFont="1" applyBorder="1" applyAlignment="1">
      <alignment horizontal="left" vertical="top" wrapText="1"/>
    </xf>
    <xf numFmtId="0" fontId="4" fillId="0" borderId="67" xfId="0" applyFont="1" applyBorder="1" applyAlignment="1">
      <alignment horizontal="center" vertical="top"/>
    </xf>
    <xf numFmtId="0" fontId="5" fillId="0" borderId="68" xfId="0" applyFont="1" applyBorder="1"/>
    <xf numFmtId="3" fontId="5" fillId="0" borderId="56" xfId="0" applyNumberFormat="1" applyFont="1" applyBorder="1"/>
    <xf numFmtId="0" fontId="11" fillId="15" borderId="69" xfId="0" applyFont="1" applyFill="1" applyBorder="1"/>
    <xf numFmtId="0" fontId="41" fillId="12" borderId="69" xfId="0" applyFont="1" applyFill="1" applyBorder="1"/>
    <xf numFmtId="3" fontId="41" fillId="12" borderId="56" xfId="0" applyNumberFormat="1" applyFont="1" applyFill="1" applyBorder="1"/>
    <xf numFmtId="0" fontId="16" fillId="11" borderId="70" xfId="0" applyFont="1" applyFill="1" applyBorder="1" applyAlignment="1">
      <alignment vertical="top"/>
    </xf>
    <xf numFmtId="0" fontId="4" fillId="11" borderId="70" xfId="0" applyFont="1" applyFill="1" applyBorder="1" applyAlignment="1">
      <alignment horizontal="center" vertical="top"/>
    </xf>
    <xf numFmtId="0" fontId="4" fillId="11" borderId="71" xfId="0" applyFont="1" applyFill="1" applyBorder="1" applyAlignment="1">
      <alignment horizontal="center" vertical="top"/>
    </xf>
    <xf numFmtId="0" fontId="5" fillId="0" borderId="72" xfId="0" applyFont="1" applyBorder="1"/>
    <xf numFmtId="3" fontId="6" fillId="0" borderId="72" xfId="0" applyNumberFormat="1" applyFont="1" applyBorder="1"/>
    <xf numFmtId="3" fontId="6" fillId="0" borderId="73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6" xfId="0" applyFont="1" applyBorder="1"/>
    <xf numFmtId="0" fontId="3" fillId="0" borderId="74" xfId="0" applyFont="1" applyBorder="1" applyAlignment="1">
      <alignment vertical="top"/>
    </xf>
    <xf numFmtId="0" fontId="4" fillId="11" borderId="75" xfId="0" applyFont="1" applyFill="1" applyBorder="1" applyAlignment="1">
      <alignment horizontal="center" vertical="top"/>
    </xf>
    <xf numFmtId="0" fontId="4" fillId="11" borderId="76" xfId="0" applyFont="1" applyFill="1" applyBorder="1" applyAlignment="1">
      <alignment horizontal="center" vertical="top"/>
    </xf>
    <xf numFmtId="0" fontId="5" fillId="0" borderId="77" xfId="0" applyFont="1" applyBorder="1"/>
    <xf numFmtId="3" fontId="6" fillId="0" borderId="78" xfId="0" applyNumberFormat="1" applyFont="1" applyBorder="1"/>
    <xf numFmtId="0" fontId="7" fillId="15" borderId="79" xfId="0" applyFont="1" applyFill="1" applyBorder="1"/>
    <xf numFmtId="3" fontId="7" fillId="15" borderId="79" xfId="0" applyNumberFormat="1" applyFont="1" applyFill="1" applyBorder="1"/>
    <xf numFmtId="3" fontId="7" fillId="15" borderId="80" xfId="0" applyNumberFormat="1" applyFont="1" applyFill="1" applyBorder="1"/>
    <xf numFmtId="0" fontId="7" fillId="15" borderId="56" xfId="0" applyFont="1" applyFill="1" applyBorder="1"/>
    <xf numFmtId="0" fontId="7" fillId="15" borderId="81" xfId="0" applyFont="1" applyFill="1" applyBorder="1"/>
    <xf numFmtId="3" fontId="7" fillId="15" borderId="82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3" xfId="0" applyNumberFormat="1" applyFont="1" applyFill="1" applyBorder="1" applyAlignment="1">
      <alignment horizontal="center"/>
    </xf>
    <xf numFmtId="3" fontId="6" fillId="0" borderId="60" xfId="0" applyNumberFormat="1" applyFont="1" applyBorder="1"/>
    <xf numFmtId="3" fontId="6" fillId="0" borderId="60" xfId="0" applyNumberFormat="1" applyFont="1" applyBorder="1"/>
    <xf numFmtId="3" fontId="7" fillId="15" borderId="84" xfId="0" applyNumberFormat="1" applyFont="1" applyFill="1" applyBorder="1"/>
    <xf numFmtId="0" fontId="0" fillId="0" borderId="85" xfId="0" applyBorder="1"/>
    <xf numFmtId="0" fontId="4" fillId="0" borderId="86" xfId="0" applyFont="1" applyBorder="1" applyAlignment="1">
      <alignment horizontal="center" vertical="top"/>
    </xf>
    <xf numFmtId="3" fontId="5" fillId="0" borderId="60" xfId="0" applyNumberFormat="1" applyFont="1" applyBorder="1"/>
    <xf numFmtId="0" fontId="0" fillId="0" borderId="87" xfId="0" applyBorder="1"/>
    <xf numFmtId="1" fontId="4" fillId="0" borderId="88" xfId="0" applyNumberFormat="1" applyFont="1" applyBorder="1" applyAlignment="1">
      <alignment horizontal="left" vertical="top" wrapText="1"/>
    </xf>
    <xf numFmtId="0" fontId="5" fillId="0" borderId="69" xfId="0" applyFont="1" applyBorder="1"/>
    <xf numFmtId="0" fontId="6" fillId="14" borderId="84" xfId="0" applyFont="1" applyFill="1" applyBorder="1" applyAlignment="1">
      <alignment vertical="top"/>
    </xf>
    <xf numFmtId="3" fontId="6" fillId="14" borderId="55" xfId="0" applyNumberFormat="1" applyFont="1" applyFill="1" applyBorder="1"/>
    <xf numFmtId="3" fontId="6" fillId="14" borderId="84" xfId="0" applyNumberFormat="1" applyFont="1" applyFill="1" applyBorder="1"/>
    <xf numFmtId="3" fontId="6" fillId="14" borderId="89" xfId="0" applyNumberFormat="1" applyFont="1" applyFill="1" applyBorder="1"/>
    <xf numFmtId="3" fontId="0" fillId="0" borderId="0" xfId="0" applyNumberFormat="1"/>
    <xf numFmtId="0" fontId="3" fillId="0" borderId="77" xfId="0" applyFont="1" applyBorder="1"/>
    <xf numFmtId="1" fontId="4" fillId="0" borderId="56" xfId="0" applyNumberFormat="1" applyFont="1" applyBorder="1" applyAlignment="1">
      <alignment horizontal="center"/>
    </xf>
    <xf numFmtId="3" fontId="5" fillId="0" borderId="51" xfId="0" applyNumberFormat="1" applyFont="1" applyBorder="1"/>
    <xf numFmtId="0" fontId="4" fillId="11" borderId="90" xfId="0" applyFont="1" applyFill="1" applyBorder="1" applyAlignment="1">
      <alignment horizontal="center" vertical="top"/>
    </xf>
    <xf numFmtId="0" fontId="5" fillId="0" borderId="91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6" xfId="0" applyNumberFormat="1" applyFont="1" applyBorder="1" applyAlignment="1">
      <alignment horizontal="right" wrapText="1"/>
    </xf>
    <xf numFmtId="3" fontId="6" fillId="2" borderId="60" xfId="0" applyNumberFormat="1" applyFont="1" applyFill="1" applyBorder="1"/>
    <xf numFmtId="3" fontId="6" fillId="16" borderId="60" xfId="0" applyNumberFormat="1" applyFont="1" applyFill="1" applyBorder="1"/>
    <xf numFmtId="3" fontId="43" fillId="0" borderId="60" xfId="0" applyNumberFormat="1" applyFont="1" applyBorder="1"/>
    <xf numFmtId="3" fontId="6" fillId="18" borderId="60" xfId="0" applyNumberFormat="1" applyFont="1" applyFill="1" applyBorder="1"/>
    <xf numFmtId="3" fontId="7" fillId="15" borderId="92" xfId="0" applyNumberFormat="1" applyFont="1" applyFill="1" applyBorder="1"/>
    <xf numFmtId="3" fontId="5" fillId="0" borderId="60" xfId="0" applyNumberFormat="1" applyFont="1" applyBorder="1"/>
    <xf numFmtId="3" fontId="0" fillId="0" borderId="52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3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3" fontId="6" fillId="14" borderId="60" xfId="0" applyNumberFormat="1" applyFont="1" applyFill="1" applyBorder="1" applyAlignment="1">
      <alignment horizontal="right" vertical="top"/>
    </xf>
    <xf numFmtId="3" fontId="7" fillId="15" borderId="94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5" xfId="0" applyNumberFormat="1" applyBorder="1"/>
    <xf numFmtId="3" fontId="5" fillId="0" borderId="95" xfId="0" applyNumberFormat="1" applyFont="1" applyBorder="1"/>
    <xf numFmtId="3" fontId="6" fillId="0" borderId="0" xfId="0" applyNumberFormat="1" applyFont="1"/>
    <xf numFmtId="3" fontId="5" fillId="0" borderId="56" xfId="0" applyNumberFormat="1" applyFont="1" applyBorder="1"/>
    <xf numFmtId="0" fontId="11" fillId="15" borderId="96" xfId="0" applyFont="1" applyFill="1" applyBorder="1"/>
    <xf numFmtId="2" fontId="44" fillId="0" borderId="51" xfId="0" applyNumberFormat="1" applyFont="1" applyBorder="1"/>
    <xf numFmtId="0" fontId="0" fillId="18" borderId="51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8" xfId="0" applyNumberFormat="1" applyFont="1" applyBorder="1"/>
    <xf numFmtId="0" fontId="5" fillId="0" borderId="97" xfId="0" applyFont="1" applyBorder="1"/>
    <xf numFmtId="0" fontId="0" fillId="0" borderId="98" xfId="0" applyBorder="1"/>
    <xf numFmtId="3" fontId="5" fillId="0" borderId="99" xfId="0" applyNumberFormat="1" applyFont="1" applyBorder="1"/>
    <xf numFmtId="3" fontId="7" fillId="15" borderId="60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9" xfId="0" applyNumberFormat="1" applyFont="1" applyBorder="1"/>
    <xf numFmtId="3" fontId="5" fillId="0" borderId="89" xfId="0" applyNumberFormat="1" applyFont="1" applyBorder="1"/>
    <xf numFmtId="3" fontId="5" fillId="0" borderId="100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101" xfId="0" applyNumberFormat="1" applyFont="1" applyBorder="1"/>
    <xf numFmtId="3" fontId="6" fillId="14" borderId="101" xfId="0" applyNumberFormat="1" applyFont="1" applyFill="1" applyBorder="1"/>
    <xf numFmtId="3" fontId="6" fillId="14" borderId="102" xfId="0" applyNumberFormat="1" applyFont="1" applyFill="1" applyBorder="1"/>
    <xf numFmtId="3" fontId="7" fillId="15" borderId="103" xfId="0" applyNumberFormat="1" applyFont="1" applyFill="1" applyBorder="1"/>
    <xf numFmtId="0" fontId="39" fillId="0" borderId="51" xfId="0" applyFont="1" applyBorder="1" applyAlignment="1">
      <alignment horizontal="left" vertical="center"/>
    </xf>
    <xf numFmtId="3" fontId="7" fillId="15" borderId="56" xfId="0" applyNumberFormat="1" applyFont="1" applyFill="1" applyBorder="1" applyAlignment="1">
      <alignment horizontal="right"/>
    </xf>
    <xf numFmtId="3" fontId="7" fillId="15" borderId="80" xfId="0" applyNumberFormat="1" applyFont="1" applyFill="1" applyBorder="1" applyAlignment="1">
      <alignment horizontal="right"/>
    </xf>
    <xf numFmtId="3" fontId="7" fillId="15" borderId="82" xfId="0" applyNumberFormat="1" applyFont="1" applyFill="1" applyBorder="1" applyAlignment="1">
      <alignment horizontal="right"/>
    </xf>
    <xf numFmtId="3" fontId="7" fillId="15" borderId="58" xfId="0" applyNumberFormat="1" applyFont="1" applyFill="1" applyBorder="1" applyAlignment="1">
      <alignment horizontal="right"/>
    </xf>
    <xf numFmtId="0" fontId="6" fillId="19" borderId="93" xfId="0" applyFont="1" applyFill="1" applyBorder="1" applyAlignment="1">
      <alignment vertical="top"/>
    </xf>
    <xf numFmtId="3" fontId="6" fillId="19" borderId="56" xfId="0" applyNumberFormat="1" applyFont="1" applyFill="1" applyBorder="1"/>
    <xf numFmtId="3" fontId="6" fillId="19" borderId="60" xfId="0" applyNumberFormat="1" applyFont="1" applyFill="1" applyBorder="1"/>
    <xf numFmtId="17" fontId="0" fillId="0" borderId="1" xfId="0" applyNumberFormat="1" applyBorder="1"/>
    <xf numFmtId="0" fontId="6" fillId="18" borderId="51" xfId="0" applyFont="1" applyFill="1" applyBorder="1"/>
    <xf numFmtId="0" fontId="6" fillId="16" borderId="0" xfId="0" applyFont="1" applyFill="1"/>
    <xf numFmtId="3" fontId="6" fillId="18" borderId="51" xfId="0" applyNumberFormat="1" applyFont="1" applyFill="1" applyBorder="1"/>
    <xf numFmtId="3" fontId="6" fillId="18" borderId="52" xfId="0" applyNumberFormat="1" applyFont="1" applyFill="1" applyBorder="1"/>
    <xf numFmtId="0" fontId="6" fillId="18" borderId="52" xfId="0" applyFont="1" applyFill="1" applyBorder="1"/>
    <xf numFmtId="3" fontId="6" fillId="18" borderId="0" xfId="0" applyNumberFormat="1" applyFont="1" applyFill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51" xfId="0" applyNumberFormat="1" applyFill="1" applyBorder="1"/>
    <xf numFmtId="3" fontId="0" fillId="18" borderId="87" xfId="0" applyNumberFormat="1" applyFill="1" applyBorder="1"/>
    <xf numFmtId="0" fontId="0" fillId="18" borderId="87" xfId="0" applyFill="1" applyBorder="1"/>
    <xf numFmtId="0" fontId="0" fillId="18" borderId="52" xfId="0" applyFill="1" applyBorder="1"/>
    <xf numFmtId="3" fontId="0" fillId="18" borderId="52" xfId="0" applyNumberFormat="1" applyFill="1" applyBorder="1"/>
    <xf numFmtId="3" fontId="0" fillId="18" borderId="98" xfId="0" applyNumberFormat="1" applyFill="1" applyBorder="1"/>
    <xf numFmtId="0" fontId="0" fillId="18" borderId="98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51" xfId="0" applyFont="1" applyFill="1" applyBorder="1"/>
    <xf numFmtId="3" fontId="43" fillId="0" borderId="0" xfId="0" applyNumberFormat="1" applyFont="1"/>
    <xf numFmtId="1" fontId="0" fillId="0" borderId="51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4" xfId="0" applyFont="1" applyFill="1" applyBorder="1" applyAlignment="1">
      <alignment horizontal="center"/>
    </xf>
    <xf numFmtId="3" fontId="6" fillId="14" borderId="105" xfId="0" applyNumberFormat="1" applyFont="1" applyFill="1" applyBorder="1"/>
    <xf numFmtId="3" fontId="6" fillId="0" borderId="105" xfId="0" applyNumberFormat="1" applyFont="1" applyBorder="1"/>
    <xf numFmtId="3" fontId="6" fillId="14" borderId="106" xfId="0" applyNumberFormat="1" applyFont="1" applyFill="1" applyBorder="1" applyAlignment="1">
      <alignment horizontal="right" vertical="top"/>
    </xf>
    <xf numFmtId="3" fontId="6" fillId="14" borderId="107" xfId="0" applyNumberFormat="1" applyFont="1" applyFill="1" applyBorder="1"/>
    <xf numFmtId="3" fontId="7" fillId="15" borderId="108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9" xfId="0" applyNumberFormat="1" applyFont="1" applyFill="1" applyBorder="1"/>
    <xf numFmtId="3" fontId="6" fillId="0" borderId="109" xfId="0" applyNumberFormat="1" applyFont="1" applyBorder="1"/>
    <xf numFmtId="3" fontId="6" fillId="14" borderId="110" xfId="0" applyNumberFormat="1" applyFont="1" applyFill="1" applyBorder="1" applyAlignment="1">
      <alignment horizontal="right" vertical="top"/>
    </xf>
    <xf numFmtId="3" fontId="0" fillId="0" borderId="23" xfId="0" applyNumberFormat="1" applyBorder="1"/>
    <xf numFmtId="3" fontId="6" fillId="14" borderId="109" xfId="0" applyNumberFormat="1" applyFont="1" applyFill="1" applyBorder="1" applyAlignment="1">
      <alignment horizontal="right" vertical="top"/>
    </xf>
    <xf numFmtId="3" fontId="6" fillId="19" borderId="109" xfId="0" applyNumberFormat="1" applyFont="1" applyFill="1" applyBorder="1"/>
    <xf numFmtId="3" fontId="6" fillId="14" borderId="111" xfId="0" applyNumberFormat="1" applyFont="1" applyFill="1" applyBorder="1"/>
    <xf numFmtId="3" fontId="7" fillId="15" borderId="112" xfId="0" applyNumberFormat="1" applyFont="1" applyFill="1" applyBorder="1"/>
    <xf numFmtId="0" fontId="9" fillId="0" borderId="0" xfId="0" applyFont="1" applyBorder="1"/>
    <xf numFmtId="0" fontId="4" fillId="0" borderId="59" xfId="0" applyFont="1" applyBorder="1" applyAlignment="1">
      <alignment wrapText="1"/>
    </xf>
    <xf numFmtId="0" fontId="20" fillId="14" borderId="69" xfId="0" applyFont="1" applyFill="1" applyBorder="1" applyAlignment="1">
      <alignment vertical="top"/>
    </xf>
    <xf numFmtId="3" fontId="20" fillId="14" borderId="56" xfId="0" applyNumberFormat="1" applyFont="1" applyFill="1" applyBorder="1"/>
    <xf numFmtId="3" fontId="20" fillId="14" borderId="60" xfId="0" applyNumberFormat="1" applyFont="1" applyFill="1" applyBorder="1"/>
    <xf numFmtId="0" fontId="20" fillId="0" borderId="69" xfId="0" applyFont="1" applyBorder="1" applyAlignment="1">
      <alignment vertical="top"/>
    </xf>
    <xf numFmtId="3" fontId="20" fillId="0" borderId="56" xfId="0" applyNumberFormat="1" applyFont="1" applyBorder="1"/>
    <xf numFmtId="3" fontId="20" fillId="0" borderId="60" xfId="0" applyNumberFormat="1" applyFont="1" applyBorder="1"/>
    <xf numFmtId="3" fontId="20" fillId="14" borderId="56" xfId="0" applyNumberFormat="1" applyFont="1" applyFill="1" applyBorder="1" applyAlignment="1">
      <alignment horizontal="right" vertical="top"/>
    </xf>
    <xf numFmtId="3" fontId="20" fillId="14" borderId="60" xfId="0" applyNumberFormat="1" applyFont="1" applyFill="1" applyBorder="1" applyAlignment="1">
      <alignment horizontal="right" vertical="top"/>
    </xf>
    <xf numFmtId="0" fontId="20" fillId="14" borderId="69" xfId="0" applyFont="1" applyFill="1" applyBorder="1"/>
    <xf numFmtId="0" fontId="20" fillId="0" borderId="93" xfId="0" applyFont="1" applyBorder="1" applyAlignment="1">
      <alignment vertical="top"/>
    </xf>
    <xf numFmtId="0" fontId="20" fillId="19" borderId="93" xfId="0" applyFont="1" applyFill="1" applyBorder="1" applyAlignment="1">
      <alignment vertical="top"/>
    </xf>
    <xf numFmtId="3" fontId="20" fillId="19" borderId="56" xfId="0" applyNumberFormat="1" applyFont="1" applyFill="1" applyBorder="1"/>
    <xf numFmtId="3" fontId="20" fillId="19" borderId="60" xfId="0" applyNumberFormat="1" applyFont="1" applyFill="1" applyBorder="1"/>
    <xf numFmtId="0" fontId="20" fillId="14" borderId="113" xfId="0" applyFont="1" applyFill="1" applyBorder="1" applyAlignment="1">
      <alignment vertical="top"/>
    </xf>
    <xf numFmtId="3" fontId="20" fillId="14" borderId="84" xfId="0" applyNumberFormat="1" applyFont="1" applyFill="1" applyBorder="1"/>
    <xf numFmtId="3" fontId="20" fillId="14" borderId="89" xfId="0" applyNumberFormat="1" applyFont="1" applyFill="1" applyBorder="1"/>
    <xf numFmtId="0" fontId="21" fillId="15" borderId="114" xfId="0" applyFont="1" applyFill="1" applyBorder="1" applyAlignment="1">
      <alignment vertical="top"/>
    </xf>
    <xf numFmtId="3" fontId="21" fillId="15" borderId="62" xfId="0" applyNumberFormat="1" applyFont="1" applyFill="1" applyBorder="1"/>
    <xf numFmtId="3" fontId="21" fillId="15" borderId="94" xfId="0" applyNumberFormat="1" applyFont="1" applyFill="1" applyBorder="1"/>
    <xf numFmtId="3" fontId="5" fillId="0" borderId="0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5" fillId="0" borderId="117" xfId="0" applyNumberFormat="1" applyFont="1" applyBorder="1"/>
    <xf numFmtId="3" fontId="5" fillId="0" borderId="118" xfId="0" applyNumberFormat="1" applyFont="1" applyBorder="1"/>
    <xf numFmtId="3" fontId="7" fillId="15" borderId="117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9" xfId="0" applyBorder="1"/>
    <xf numFmtId="3" fontId="6" fillId="2" borderId="109" xfId="0" applyNumberFormat="1" applyFont="1" applyFill="1" applyBorder="1"/>
    <xf numFmtId="3" fontId="6" fillId="16" borderId="109" xfId="0" applyNumberFormat="1" applyFont="1" applyFill="1" applyBorder="1"/>
    <xf numFmtId="3" fontId="6" fillId="0" borderId="22" xfId="0" applyNumberFormat="1" applyFont="1" applyBorder="1"/>
    <xf numFmtId="3" fontId="43" fillId="0" borderId="109" xfId="0" applyNumberFormat="1" applyFont="1" applyBorder="1"/>
    <xf numFmtId="3" fontId="6" fillId="18" borderId="109" xfId="0" applyNumberFormat="1" applyFont="1" applyFill="1" applyBorder="1"/>
    <xf numFmtId="3" fontId="43" fillId="0" borderId="60" xfId="0" applyNumberFormat="1" applyFont="1" applyBorder="1" applyAlignment="1">
      <alignment horizontal="right" wrapText="1"/>
    </xf>
    <xf numFmtId="3" fontId="6" fillId="2" borderId="117" xfId="0" applyNumberFormat="1" applyFont="1" applyFill="1" applyBorder="1"/>
    <xf numFmtId="3" fontId="6" fillId="2" borderId="120" xfId="0" applyNumberFormat="1" applyFont="1" applyFill="1" applyBorder="1"/>
    <xf numFmtId="3" fontId="6" fillId="0" borderId="117" xfId="0" applyNumberFormat="1" applyFont="1" applyBorder="1"/>
    <xf numFmtId="3" fontId="6" fillId="0" borderId="120" xfId="0" applyNumberFormat="1" applyFont="1" applyBorder="1"/>
    <xf numFmtId="3" fontId="6" fillId="16" borderId="117" xfId="0" applyNumberFormat="1" applyFont="1" applyFill="1" applyBorder="1"/>
    <xf numFmtId="3" fontId="6" fillId="16" borderId="120" xfId="0" applyNumberFormat="1" applyFont="1" applyFill="1" applyBorder="1"/>
    <xf numFmtId="3" fontId="43" fillId="0" borderId="117" xfId="0" applyNumberFormat="1" applyFont="1" applyBorder="1"/>
    <xf numFmtId="3" fontId="43" fillId="0" borderId="120" xfId="0" applyNumberFormat="1" applyFont="1" applyBorder="1"/>
    <xf numFmtId="3" fontId="43" fillId="0" borderId="117" xfId="0" applyNumberFormat="1" applyFont="1" applyBorder="1" applyAlignment="1">
      <alignment horizontal="right" wrapText="1"/>
    </xf>
    <xf numFmtId="3" fontId="43" fillId="0" borderId="120" xfId="0" applyNumberFormat="1" applyFont="1" applyBorder="1" applyAlignment="1">
      <alignment horizontal="right" wrapText="1"/>
    </xf>
    <xf numFmtId="3" fontId="7" fillId="15" borderId="120" xfId="0" applyNumberFormat="1" applyFont="1" applyFill="1" applyBorder="1"/>
    <xf numFmtId="3" fontId="7" fillId="15" borderId="121" xfId="0" applyNumberFormat="1" applyFont="1" applyFill="1" applyBorder="1"/>
    <xf numFmtId="3" fontId="7" fillId="15" borderId="122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2" xfId="0" applyNumberFormat="1" applyFont="1" applyBorder="1"/>
    <xf numFmtId="3" fontId="5" fillId="0" borderId="123" xfId="0" applyNumberFormat="1" applyFont="1" applyBorder="1"/>
    <xf numFmtId="3" fontId="5" fillId="0" borderId="124" xfId="0" applyNumberFormat="1" applyFont="1" applyBorder="1"/>
    <xf numFmtId="0" fontId="4" fillId="0" borderId="125" xfId="0" applyFont="1" applyBorder="1" applyAlignment="1">
      <alignment horizontal="center" vertical="top"/>
    </xf>
    <xf numFmtId="0" fontId="4" fillId="0" borderId="126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4" xfId="0" applyFont="1" applyFill="1" applyBorder="1"/>
    <xf numFmtId="0" fontId="12" fillId="18" borderId="25" xfId="0" applyFont="1" applyFill="1" applyBorder="1" applyAlignment="1">
      <alignment horizontal="left"/>
    </xf>
    <xf numFmtId="0" fontId="12" fillId="18" borderId="26" xfId="0" applyFont="1" applyFill="1" applyBorder="1" applyAlignment="1">
      <alignment horizontal="left"/>
    </xf>
    <xf numFmtId="0" fontId="0" fillId="0" borderId="27" xfId="0" applyBorder="1"/>
    <xf numFmtId="167" fontId="15" fillId="0" borderId="52" xfId="7" applyNumberFormat="1" applyBorder="1"/>
    <xf numFmtId="167" fontId="15" fillId="0" borderId="51" xfId="7" applyNumberFormat="1" applyBorder="1"/>
    <xf numFmtId="2" fontId="5" fillId="0" borderId="28" xfId="0" applyNumberFormat="1" applyFont="1" applyBorder="1"/>
    <xf numFmtId="0" fontId="0" fillId="0" borderId="29" xfId="0" applyBorder="1"/>
    <xf numFmtId="3" fontId="0" fillId="0" borderId="29" xfId="0" applyNumberFormat="1" applyBorder="1"/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2" xfId="0" applyFont="1" applyFill="1" applyBorder="1" applyAlignment="1">
      <alignment vertical="center"/>
    </xf>
    <xf numFmtId="0" fontId="10" fillId="10" borderId="31" xfId="0" applyFont="1" applyFill="1" applyBorder="1" applyAlignment="1">
      <alignment horizontal="left" vertical="center"/>
    </xf>
    <xf numFmtId="0" fontId="10" fillId="10" borderId="32" xfId="0" applyFont="1" applyFill="1" applyBorder="1" applyAlignment="1">
      <alignment horizontal="left" vertical="center"/>
    </xf>
    <xf numFmtId="1" fontId="4" fillId="0" borderId="127" xfId="0" applyNumberFormat="1" applyFont="1" applyBorder="1" applyAlignment="1">
      <alignment horizontal="left" vertical="top" wrapText="1"/>
    </xf>
    <xf numFmtId="0" fontId="4" fillId="0" borderId="128" xfId="0" applyFont="1" applyBorder="1" applyAlignment="1">
      <alignment horizontal="center" vertical="top"/>
    </xf>
    <xf numFmtId="0" fontId="45" fillId="0" borderId="100" xfId="0" applyFont="1" applyBorder="1" applyAlignment="1">
      <alignment horizontal="center" vertical="top"/>
    </xf>
    <xf numFmtId="0" fontId="45" fillId="0" borderId="129" xfId="0" applyFont="1" applyBorder="1" applyAlignment="1">
      <alignment horizontal="center" vertical="top"/>
    </xf>
    <xf numFmtId="1" fontId="4" fillId="0" borderId="128" xfId="0" applyNumberFormat="1" applyFont="1" applyBorder="1" applyAlignment="1">
      <alignment horizontal="left" vertical="top" wrapText="1"/>
    </xf>
    <xf numFmtId="1" fontId="4" fillId="0" borderId="128" xfId="0" applyNumberFormat="1" applyFont="1" applyBorder="1" applyAlignment="1">
      <alignment horizontal="center" vertical="top"/>
    </xf>
    <xf numFmtId="1" fontId="45" fillId="0" borderId="128" xfId="0" applyNumberFormat="1" applyFont="1" applyBorder="1" applyAlignment="1">
      <alignment horizontal="center" vertical="top"/>
    </xf>
    <xf numFmtId="3" fontId="45" fillId="0" borderId="128" xfId="0" applyNumberFormat="1" applyFont="1" applyBorder="1" applyAlignment="1">
      <alignment horizontal="center" vertical="top"/>
    </xf>
    <xf numFmtId="3" fontId="45" fillId="0" borderId="100" xfId="0" applyNumberFormat="1" applyFont="1" applyBorder="1" applyAlignment="1">
      <alignment horizontal="center" vertical="top"/>
    </xf>
    <xf numFmtId="1" fontId="45" fillId="0" borderId="130" xfId="0" applyNumberFormat="1" applyFont="1" applyBorder="1" applyAlignment="1">
      <alignment horizontal="center" vertical="top"/>
    </xf>
    <xf numFmtId="3" fontId="45" fillId="0" borderId="13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3" fontId="6" fillId="16" borderId="0" xfId="0" applyNumberFormat="1" applyFont="1" applyFill="1"/>
    <xf numFmtId="167" fontId="15" fillId="0" borderId="1" xfId="7" applyNumberFormat="1" applyBorder="1"/>
    <xf numFmtId="0" fontId="0" fillId="0" borderId="0" xfId="0"/>
    <xf numFmtId="0" fontId="0" fillId="18" borderId="51" xfId="0" applyFill="1" applyBorder="1"/>
    <xf numFmtId="0" fontId="0" fillId="18" borderId="0" xfId="0" applyFill="1"/>
    <xf numFmtId="0" fontId="6" fillId="16" borderId="0" xfId="0" applyFont="1" applyFill="1"/>
    <xf numFmtId="3" fontId="6" fillId="2" borderId="56" xfId="0" applyNumberFormat="1" applyFont="1" applyFill="1" applyBorder="1"/>
    <xf numFmtId="3" fontId="6" fillId="0" borderId="56" xfId="0" applyNumberFormat="1" applyFont="1" applyBorder="1"/>
    <xf numFmtId="0" fontId="0" fillId="0" borderId="0" xfId="0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1" xfId="0" applyFont="1" applyFill="1" applyBorder="1" applyAlignment="1">
      <alignment horizontal="left" vertical="center" wrapText="1"/>
    </xf>
    <xf numFmtId="0" fontId="10" fillId="10" borderId="1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2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3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left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2" xfId="0" applyBorder="1"/>
    <xf numFmtId="0" fontId="10" fillId="10" borderId="134" xfId="0" applyFont="1" applyFill="1" applyBorder="1" applyAlignment="1">
      <alignment horizontal="left" vertical="center"/>
    </xf>
    <xf numFmtId="0" fontId="0" fillId="0" borderId="0" xfId="0"/>
    <xf numFmtId="0" fontId="10" fillId="10" borderId="134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135" xfId="0" applyFont="1" applyFill="1" applyBorder="1" applyAlignment="1">
      <alignment horizontal="left" vertical="center"/>
    </xf>
    <xf numFmtId="0" fontId="10" fillId="10" borderId="136" xfId="0" applyFont="1" applyFill="1" applyBorder="1" applyAlignment="1">
      <alignment horizontal="left" vertical="center"/>
    </xf>
    <xf numFmtId="0" fontId="0" fillId="0" borderId="136" xfId="0" applyBorder="1"/>
    <xf numFmtId="0" fontId="10" fillId="10" borderId="32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0" fontId="0" fillId="0" borderId="34" xfId="0" applyBorder="1"/>
    <xf numFmtId="0" fontId="0" fillId="0" borderId="31" xfId="0" applyBorder="1"/>
    <xf numFmtId="0" fontId="10" fillId="1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0" fillId="10" borderId="35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137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139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10" fillId="21" borderId="1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10" borderId="139" xfId="0" applyFont="1" applyFill="1" applyBorder="1" applyAlignment="1">
      <alignment horizontal="left" vertical="center"/>
    </xf>
    <xf numFmtId="0" fontId="10" fillId="21" borderId="1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0" borderId="136" xfId="0" applyFont="1" applyFill="1" applyBorder="1" applyAlignment="1">
      <alignment horizontal="center" vertical="center" wrapText="1"/>
    </xf>
    <xf numFmtId="0" fontId="10" fillId="10" borderId="140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left" vertical="center"/>
    </xf>
    <xf numFmtId="0" fontId="2" fillId="10" borderId="42" xfId="0" applyFont="1" applyFill="1" applyBorder="1" applyAlignment="1">
      <alignment horizontal="left" vertical="center"/>
    </xf>
    <xf numFmtId="3" fontId="47" fillId="22" borderId="60" xfId="0" applyNumberFormat="1" applyFont="1" applyFill="1" applyBorder="1" applyAlignment="1">
      <alignment horizontal="center" wrapText="1"/>
    </xf>
    <xf numFmtId="3" fontId="47" fillId="22" borderId="72" xfId="0" applyNumberFormat="1" applyFont="1" applyFill="1" applyBorder="1" applyAlignment="1">
      <alignment horizontal="center" wrapText="1"/>
    </xf>
    <xf numFmtId="3" fontId="47" fillId="22" borderId="141" xfId="0" applyNumberFormat="1" applyFont="1" applyFill="1" applyBorder="1" applyAlignment="1">
      <alignment horizontal="center" wrapText="1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zoomScaleNormal="100" workbookViewId="0"/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8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22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3" t="s">
        <v>256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4"/>
    </row>
    <row r="32" spans="1:11" ht="13.5" thickBot="1" x14ac:dyDescent="0.25">
      <c r="A32" s="32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I644"/>
  <sheetViews>
    <sheetView zoomScale="75" zoomScaleNormal="75" workbookViewId="0">
      <selection activeCell="A5" sqref="A5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10" max="15" width="9.140625" style="326"/>
    <col min="16" max="29" width="9.140625" style="332"/>
    <col min="30" max="30" width="9.140625" style="326"/>
  </cols>
  <sheetData>
    <row r="1" spans="1:35" s="6" customFormat="1" ht="20.25" customHeight="1" x14ac:dyDescent="0.2">
      <c r="A1" s="346" t="s">
        <v>122</v>
      </c>
      <c r="B1" s="346"/>
      <c r="C1" s="346"/>
      <c r="D1" s="346"/>
      <c r="E1" s="346"/>
      <c r="F1" s="346"/>
      <c r="G1" s="346"/>
      <c r="H1" s="347"/>
      <c r="I1" s="161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161"/>
      <c r="AF1" s="161"/>
      <c r="AG1" s="161"/>
      <c r="AH1" s="161"/>
      <c r="AI1" s="161"/>
    </row>
    <row r="2" spans="1:35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161"/>
      <c r="AF2" s="161"/>
      <c r="AG2" s="161"/>
      <c r="AH2" s="161"/>
      <c r="AI2" s="161"/>
    </row>
    <row r="3" spans="1:35" s="6" customFormat="1" ht="43.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257</v>
      </c>
      <c r="H3" s="54" t="s">
        <v>259</v>
      </c>
      <c r="I3" s="161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161"/>
      <c r="AF3" s="161"/>
      <c r="AG3" s="161"/>
      <c r="AH3" s="161"/>
      <c r="AI3" s="161"/>
    </row>
    <row r="4" spans="1:35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2">
        <v>85932.272946415964</v>
      </c>
      <c r="G4" s="212">
        <v>100210.80339842799</v>
      </c>
      <c r="H4" s="212">
        <v>101804.635258254</v>
      </c>
      <c r="I4" s="161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161"/>
      <c r="AF4" s="161"/>
      <c r="AG4" s="161"/>
      <c r="AH4" s="161"/>
      <c r="AI4" s="161"/>
    </row>
    <row r="5" spans="1:35" s="6" customFormat="1" x14ac:dyDescent="0.2">
      <c r="A5" s="55" t="s">
        <v>258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2">
        <v>6192.21750892</v>
      </c>
      <c r="G5" s="212">
        <v>6606.9599182700003</v>
      </c>
      <c r="H5" s="212">
        <v>6710.7485614099996</v>
      </c>
      <c r="I5" s="161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161"/>
      <c r="AF5" s="161"/>
      <c r="AG5" s="161"/>
      <c r="AH5" s="161"/>
      <c r="AI5" s="161"/>
    </row>
    <row r="6" spans="1:35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2">
        <v>438053.75002589403</v>
      </c>
      <c r="G6" s="212">
        <v>472283.93409152969</v>
      </c>
      <c r="H6" s="212">
        <v>476758.32759060344</v>
      </c>
      <c r="I6" s="161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161"/>
      <c r="AF6" s="161"/>
      <c r="AG6" s="161"/>
      <c r="AH6" s="161"/>
      <c r="AI6" s="161"/>
    </row>
    <row r="7" spans="1:35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2">
        <v>28946.032285000001</v>
      </c>
      <c r="G7" s="212">
        <v>37238.850278999998</v>
      </c>
      <c r="H7" s="212">
        <v>39366.140202000002</v>
      </c>
      <c r="I7" s="161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161"/>
      <c r="AF7" s="161"/>
      <c r="AG7" s="161"/>
      <c r="AH7" s="161"/>
      <c r="AI7" s="161"/>
    </row>
    <row r="8" spans="1:35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2">
        <v>61.669911999999997</v>
      </c>
      <c r="G8" s="212">
        <v>1207.7223095375216</v>
      </c>
      <c r="H8" s="212">
        <v>1318.050400169298</v>
      </c>
      <c r="I8" s="161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161"/>
      <c r="AF8" s="161"/>
      <c r="AG8" s="161"/>
      <c r="AH8" s="161"/>
      <c r="AI8" s="161"/>
    </row>
    <row r="9" spans="1:35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2">
        <v>13221.313563</v>
      </c>
      <c r="G9" s="212">
        <v>14363.478682999999</v>
      </c>
      <c r="H9" s="212">
        <v>14350.786405999999</v>
      </c>
      <c r="I9" s="161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161"/>
      <c r="AF9" s="161"/>
      <c r="AG9" s="161"/>
      <c r="AH9" s="161"/>
      <c r="AI9" s="161"/>
    </row>
    <row r="10" spans="1:35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2">
        <v>48477.073000260003</v>
      </c>
      <c r="G10" s="212">
        <v>54300.838441200001</v>
      </c>
      <c r="H10" s="212">
        <v>54843.264342670001</v>
      </c>
      <c r="I10" s="161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161"/>
      <c r="AF10" s="161"/>
      <c r="AG10" s="161"/>
      <c r="AH10" s="161"/>
      <c r="AI10" s="161"/>
    </row>
    <row r="11" spans="1:35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2">
        <v>13324.914193000001</v>
      </c>
      <c r="G11" s="212">
        <v>14760.029104000001</v>
      </c>
      <c r="H11" s="212">
        <v>14740.482416000001</v>
      </c>
      <c r="I11" s="161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161"/>
      <c r="AF11" s="161"/>
      <c r="AG11" s="161"/>
      <c r="AH11" s="161"/>
      <c r="AI11" s="161"/>
    </row>
    <row r="12" spans="1:35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2">
        <v>80547.893949734294</v>
      </c>
      <c r="G12" s="212">
        <v>97272.84298617173</v>
      </c>
      <c r="H12" s="212">
        <v>98560.338671153673</v>
      </c>
      <c r="I12" s="161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161"/>
      <c r="AF12" s="161"/>
      <c r="AG12" s="161"/>
      <c r="AH12" s="161"/>
      <c r="AI12" s="161"/>
    </row>
    <row r="13" spans="1:35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2">
        <v>177370.465089</v>
      </c>
      <c r="G13" s="212">
        <v>193837.520659</v>
      </c>
      <c r="H13" s="212">
        <v>196170.38634900001</v>
      </c>
      <c r="I13" s="161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161"/>
      <c r="AF13" s="161"/>
      <c r="AG13" s="161"/>
      <c r="AH13" s="161"/>
      <c r="AI13" s="161"/>
    </row>
    <row r="14" spans="1:35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2">
        <v>749081.93182512023</v>
      </c>
      <c r="G14" s="212">
        <v>839090.81113146013</v>
      </c>
      <c r="H14" s="212">
        <v>853172.79742959363</v>
      </c>
      <c r="I14" s="161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161"/>
      <c r="AF14" s="161"/>
      <c r="AG14" s="161"/>
      <c r="AH14" s="161"/>
      <c r="AI14" s="161"/>
    </row>
    <row r="15" spans="1:35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2">
        <v>58121.357938980997</v>
      </c>
      <c r="G15" s="212">
        <v>61299.783088619282</v>
      </c>
      <c r="H15" s="212">
        <v>62170.610855853687</v>
      </c>
      <c r="I15" s="161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161"/>
      <c r="AF15" s="161"/>
      <c r="AG15" s="161"/>
      <c r="AH15" s="161"/>
      <c r="AI15" s="161"/>
    </row>
    <row r="16" spans="1:35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2">
        <v>293319.24082648999</v>
      </c>
      <c r="G16" s="212">
        <v>336407.19769950002</v>
      </c>
      <c r="H16" s="212">
        <v>334456.2268142</v>
      </c>
      <c r="I16" s="161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161"/>
      <c r="AF16" s="161"/>
      <c r="AG16" s="161"/>
      <c r="AH16" s="161"/>
      <c r="AI16" s="161"/>
    </row>
    <row r="17" spans="1:35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2">
        <v>1456.4824853800001</v>
      </c>
      <c r="G17" s="212">
        <v>0</v>
      </c>
      <c r="H17" s="212">
        <v>0</v>
      </c>
      <c r="I17" s="161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161"/>
      <c r="AF17" s="161"/>
      <c r="AG17" s="161"/>
      <c r="AH17" s="161"/>
      <c r="AI17" s="161"/>
    </row>
    <row r="18" spans="1:35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2">
        <v>47829.910196908844</v>
      </c>
      <c r="G18" s="212">
        <v>50134.084598562484</v>
      </c>
      <c r="H18" s="212">
        <v>50770.852808265918</v>
      </c>
      <c r="I18" s="161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161"/>
      <c r="AF18" s="161"/>
      <c r="AG18" s="161"/>
      <c r="AH18" s="161"/>
      <c r="AI18" s="161"/>
    </row>
    <row r="19" spans="1:35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2279014.8563882792</v>
      </c>
      <c r="H19" s="185">
        <f>SUM(H4:H18)</f>
        <v>2305193.6481051738</v>
      </c>
      <c r="I19" s="161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161"/>
      <c r="AF19" s="161"/>
      <c r="AG19" s="161"/>
      <c r="AH19" s="161"/>
      <c r="AI19" s="161"/>
    </row>
    <row r="20" spans="1:35" s="161" customFormat="1" x14ac:dyDescent="0.2"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</row>
    <row r="21" spans="1:35" s="161" customFormat="1" x14ac:dyDescent="0.2">
      <c r="E21" s="289"/>
      <c r="F21" s="289"/>
      <c r="G21" s="289"/>
      <c r="H21" s="289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</row>
    <row r="22" spans="1:35" s="161" customFormat="1" x14ac:dyDescent="0.2">
      <c r="F22" s="290"/>
      <c r="G22" s="290"/>
      <c r="H22" s="290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</row>
    <row r="23" spans="1:35" s="161" customFormat="1" x14ac:dyDescent="0.2"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</row>
    <row r="24" spans="1:35" s="161" customFormat="1" x14ac:dyDescent="0.2">
      <c r="G24" s="19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</row>
    <row r="25" spans="1:35" s="161" customFormat="1" x14ac:dyDescent="0.2"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</row>
    <row r="26" spans="1:35" s="161" customFormat="1" x14ac:dyDescent="0.2">
      <c r="F26" s="28"/>
      <c r="G26" s="28"/>
      <c r="H26" s="10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</row>
    <row r="27" spans="1:35" s="161" customFormat="1" x14ac:dyDescent="0.2"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</row>
    <row r="28" spans="1:35" s="161" customFormat="1" x14ac:dyDescent="0.2">
      <c r="D28" s="289"/>
      <c r="E28" s="289"/>
      <c r="F28" s="289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</row>
    <row r="29" spans="1:35" s="161" customFormat="1" x14ac:dyDescent="0.2"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</row>
    <row r="30" spans="1:35" s="161" customFormat="1" x14ac:dyDescent="0.2">
      <c r="F30" s="198"/>
      <c r="G30" s="198"/>
      <c r="H30" s="19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</row>
    <row r="31" spans="1:35" s="161" customFormat="1" x14ac:dyDescent="0.2"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</row>
    <row r="32" spans="1:35" s="161" customFormat="1" x14ac:dyDescent="0.2"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</row>
    <row r="33" spans="6:30" s="161" customFormat="1" x14ac:dyDescent="0.2"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</row>
    <row r="34" spans="6:30" s="161" customFormat="1" x14ac:dyDescent="0.2"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</row>
    <row r="35" spans="6:30" s="161" customFormat="1" x14ac:dyDescent="0.2"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</row>
    <row r="36" spans="6:30" s="161" customFormat="1" x14ac:dyDescent="0.2"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</row>
    <row r="37" spans="6:30" s="161" customFormat="1" x14ac:dyDescent="0.2"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</row>
    <row r="38" spans="6:30" s="161" customFormat="1" x14ac:dyDescent="0.2"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</row>
    <row r="39" spans="6:30" s="161" customFormat="1" x14ac:dyDescent="0.2"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</row>
    <row r="40" spans="6:30" s="161" customFormat="1" x14ac:dyDescent="0.2">
      <c r="F40" s="290"/>
      <c r="G40" s="290"/>
      <c r="H40" s="290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</row>
    <row r="41" spans="6:30" s="161" customFormat="1" x14ac:dyDescent="0.2"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</row>
    <row r="42" spans="6:30" s="161" customFormat="1" x14ac:dyDescent="0.2"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</row>
    <row r="43" spans="6:30" s="161" customFormat="1" x14ac:dyDescent="0.2">
      <c r="F43" s="290"/>
      <c r="G43" s="290"/>
      <c r="H43" s="290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</row>
    <row r="44" spans="6:30" s="161" customFormat="1" x14ac:dyDescent="0.2">
      <c r="F44" s="290"/>
      <c r="G44" s="290"/>
      <c r="H44" s="290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</row>
    <row r="45" spans="6:30" s="161" customFormat="1" x14ac:dyDescent="0.2"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</row>
    <row r="46" spans="6:30" s="161" customFormat="1" x14ac:dyDescent="0.2"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</row>
    <row r="47" spans="6:30" s="161" customFormat="1" x14ac:dyDescent="0.2"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</row>
    <row r="48" spans="6:30" s="161" customFormat="1" x14ac:dyDescent="0.2"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</row>
    <row r="49" spans="1:30" s="161" customFormat="1" x14ac:dyDescent="0.2"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</row>
    <row r="50" spans="1:30" s="161" customFormat="1" x14ac:dyDescent="0.2"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</row>
    <row r="51" spans="1:30" s="161" customFormat="1" x14ac:dyDescent="0.2"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</row>
    <row r="52" spans="1:30" s="161" customFormat="1" x14ac:dyDescent="0.2"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</row>
    <row r="53" spans="1:30" s="161" customFormat="1" x14ac:dyDescent="0.2"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</row>
    <row r="54" spans="1:30" s="161" customFormat="1" x14ac:dyDescent="0.2"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</row>
    <row r="55" spans="1:30" s="161" customFormat="1" x14ac:dyDescent="0.2"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</row>
    <row r="56" spans="1:30" s="161" customFormat="1" x14ac:dyDescent="0.2"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</row>
    <row r="57" spans="1:30" s="161" customFormat="1" x14ac:dyDescent="0.2"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</row>
    <row r="58" spans="1:30" s="161" customFormat="1" x14ac:dyDescent="0.2"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</row>
    <row r="59" spans="1:30" s="161" customFormat="1" x14ac:dyDescent="0.2"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</row>
    <row r="60" spans="1:30" s="161" customFormat="1" x14ac:dyDescent="0.2"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</row>
    <row r="61" spans="1:30" x14ac:dyDescent="0.2">
      <c r="A61" s="161"/>
      <c r="B61" s="161"/>
      <c r="C61" s="161"/>
      <c r="D61" s="161"/>
      <c r="E61" s="161"/>
      <c r="F61" s="161"/>
      <c r="G61" s="161"/>
      <c r="H61" s="161"/>
    </row>
    <row r="62" spans="1:30" x14ac:dyDescent="0.2">
      <c r="A62" s="161"/>
      <c r="B62" s="161"/>
      <c r="C62" s="161"/>
      <c r="D62" s="161"/>
      <c r="E62" s="161"/>
      <c r="F62" s="161"/>
      <c r="G62" s="161"/>
      <c r="H62" s="161"/>
    </row>
    <row r="63" spans="1:30" x14ac:dyDescent="0.2">
      <c r="A63" s="161"/>
      <c r="B63" s="161"/>
      <c r="C63" s="161"/>
      <c r="D63" s="161"/>
      <c r="E63" s="161"/>
      <c r="F63" s="161"/>
      <c r="G63" s="161"/>
      <c r="H63" s="161"/>
    </row>
    <row r="64" spans="1:30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Normal="100" workbookViewId="0">
      <selection activeCell="A4" sqref="A4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76" t="s">
        <v>173</v>
      </c>
      <c r="B1" s="377"/>
      <c r="C1" s="377"/>
      <c r="D1" s="377"/>
      <c r="E1" s="377"/>
      <c r="F1" s="377"/>
      <c r="G1" s="377"/>
      <c r="H1" s="378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257</v>
      </c>
      <c r="H2" s="97" t="s">
        <v>259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1024933.746592882</v>
      </c>
      <c r="H3" s="100">
        <f>'2.2. Foreninger typer'!G45</f>
        <v>1035939.4516352038</v>
      </c>
      <c r="I3" s="8"/>
      <c r="J3" s="8"/>
      <c r="L3" s="214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1190602.5242043408</v>
      </c>
      <c r="H4" s="100">
        <f>'2.2. Foreninger typer'!G63</f>
        <v>1203440.8296202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typer'!C69</f>
        <v>50097.213172867472</v>
      </c>
      <c r="E5" s="100">
        <f>'2.2. Foreninger typer'!D69</f>
        <v>55924.045016448821</v>
      </c>
      <c r="F5" s="100">
        <f>'2.2. Foreninger typer'!E69</f>
        <v>58172.573483098859</v>
      </c>
      <c r="G5" s="100">
        <v>63478.585591056079</v>
      </c>
      <c r="H5" s="100">
        <f>'2.2. Foreninger typer'!G69</f>
        <v>65813.366849769896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2279014.8563882788</v>
      </c>
      <c r="H6" s="184">
        <f>SUM(H3:H5)</f>
        <v>2305193.6481051734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76" t="s">
        <v>247</v>
      </c>
      <c r="B8" s="377"/>
      <c r="C8" s="377"/>
      <c r="D8" s="377"/>
      <c r="E8" s="377"/>
      <c r="F8" s="377"/>
      <c r="G8" s="377"/>
      <c r="H8" s="378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257</v>
      </c>
      <c r="H9" s="97" t="s">
        <v>259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884423.11151112325</v>
      </c>
      <c r="H10" s="100">
        <f>'2.2. Foreninger typer'!J45</f>
        <v>893337.1540305512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1126649.9528675633</v>
      </c>
      <c r="H11" s="100">
        <f>'2.2. Foreninger typer'!J63</f>
        <v>1138174.1083267662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typer'!H69</f>
        <v>54329.153071308501</v>
      </c>
      <c r="G12" s="100">
        <v>59181.138018928148</v>
      </c>
      <c r="H12" s="100">
        <f>'2.2. Foreninger typer'!J69</f>
        <v>61444.761904730149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2070254.202397615</v>
      </c>
      <c r="H13" s="183">
        <f>SUM(H10:H12)</f>
        <v>2092956.0242620476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76" t="s">
        <v>172</v>
      </c>
      <c r="B15" s="377"/>
      <c r="C15" s="377"/>
      <c r="D15" s="377"/>
      <c r="E15" s="377"/>
      <c r="F15" s="377"/>
      <c r="G15" s="377"/>
      <c r="H15" s="378"/>
    </row>
    <row r="16" spans="1:12" ht="12.75" customHeight="1" x14ac:dyDescent="0.2">
      <c r="A16" s="101" t="s">
        <v>126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257</v>
      </c>
      <c r="G16" s="102" t="s">
        <v>259</v>
      </c>
      <c r="H16" s="102" t="s">
        <v>244</v>
      </c>
    </row>
    <row r="17" spans="1:14" ht="12.75" customHeight="1" x14ac:dyDescent="0.2">
      <c r="A17" s="103" t="s">
        <v>16</v>
      </c>
      <c r="B17" s="57">
        <v>46920</v>
      </c>
      <c r="C17" s="58">
        <v>6805</v>
      </c>
      <c r="D17" s="57">
        <v>62584.044424717031</v>
      </c>
      <c r="E17" s="57">
        <f>'2.3 Foreninger nettokøb'!E45</f>
        <v>47225.713567807958</v>
      </c>
      <c r="F17" s="57">
        <v>-4420.5390922390252</v>
      </c>
      <c r="G17" s="58">
        <f>'2.3 Foreninger nettokøb'!G45</f>
        <v>-695.1997568229566</v>
      </c>
      <c r="H17" s="58">
        <f>'2.3 Foreninger nettokøb'!H45</f>
        <v>33436.255437753578</v>
      </c>
    </row>
    <row r="18" spans="1:14" x14ac:dyDescent="0.2">
      <c r="A18" s="103" t="s">
        <v>17</v>
      </c>
      <c r="B18" s="57">
        <v>8227</v>
      </c>
      <c r="C18" s="58">
        <v>1337.218641353619</v>
      </c>
      <c r="D18" s="57">
        <v>408.74873186999997</v>
      </c>
      <c r="E18" s="57">
        <v>988.17295336999996</v>
      </c>
      <c r="F18" s="57">
        <v>-11230.426401707133</v>
      </c>
      <c r="G18" s="58">
        <v>-5177.3745580446266</v>
      </c>
      <c r="H18" s="58">
        <v>-13076.606440588326</v>
      </c>
    </row>
    <row r="19" spans="1:14" x14ac:dyDescent="0.2">
      <c r="A19" s="103" t="s">
        <v>18</v>
      </c>
      <c r="B19" s="57">
        <v>4032</v>
      </c>
      <c r="C19" s="58">
        <v>-792.74958280304952</v>
      </c>
      <c r="D19" s="57">
        <v>326.6118115825073</v>
      </c>
      <c r="E19" s="57">
        <v>31.617788740854806</v>
      </c>
      <c r="F19" s="57">
        <v>609.02406449777015</v>
      </c>
      <c r="G19" s="58">
        <v>195.11319594843653</v>
      </c>
      <c r="H19" s="58">
        <v>-42.926852178758963</v>
      </c>
    </row>
    <row r="20" spans="1:14" x14ac:dyDescent="0.2">
      <c r="A20" s="112" t="s">
        <v>0</v>
      </c>
      <c r="B20" s="70">
        <v>59179</v>
      </c>
      <c r="C20" s="70">
        <f>SUM(C17:C19)</f>
        <v>7349.4690585505696</v>
      </c>
      <c r="D20" s="182">
        <f>SUM(D17:D19)</f>
        <v>63319.40496816954</v>
      </c>
      <c r="E20" s="182">
        <f>SUM(E17:E19)</f>
        <v>48245.504309918811</v>
      </c>
      <c r="F20" s="182">
        <v>-15041.941429448389</v>
      </c>
      <c r="G20" s="182">
        <f>SUM(G17:G19)</f>
        <v>-5677.4611189191464</v>
      </c>
      <c r="H20" s="182">
        <f>SUM(H17:H19)</f>
        <v>20316.722144986492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76" t="s">
        <v>248</v>
      </c>
      <c r="B22" s="377"/>
      <c r="C22" s="377"/>
      <c r="D22" s="377"/>
      <c r="E22" s="377"/>
      <c r="F22" s="377"/>
      <c r="G22" s="377"/>
      <c r="H22" s="378"/>
    </row>
    <row r="23" spans="1:14" x14ac:dyDescent="0.2">
      <c r="A23" s="101" t="s">
        <v>126</v>
      </c>
      <c r="B23" s="102"/>
      <c r="C23" s="102"/>
      <c r="D23" s="102"/>
      <c r="E23" s="102"/>
      <c r="F23" s="97" t="s">
        <v>257</v>
      </c>
      <c r="G23" s="97" t="s">
        <v>257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/>
      <c r="F24" s="58">
        <v>-5291.7271014595735</v>
      </c>
      <c r="G24" s="58">
        <f>'2.3 Foreninger nettokøb'!J45</f>
        <v>322.14833368305545</v>
      </c>
      <c r="H24" s="58">
        <f>'2.3 Foreninger nettokøb'!K45</f>
        <v>23913.608509355727</v>
      </c>
    </row>
    <row r="25" spans="1:14" ht="12.75" customHeight="1" x14ac:dyDescent="0.2">
      <c r="A25" s="103" t="s">
        <v>17</v>
      </c>
      <c r="B25" s="58"/>
      <c r="C25" s="58"/>
      <c r="D25" s="58"/>
      <c r="E25" s="58"/>
      <c r="F25" s="382" t="s">
        <v>255</v>
      </c>
      <c r="G25" s="383"/>
      <c r="H25" s="384"/>
    </row>
    <row r="26" spans="1:14" x14ac:dyDescent="0.2">
      <c r="A26" s="103" t="s">
        <v>18</v>
      </c>
      <c r="B26" s="58"/>
      <c r="C26" s="58"/>
      <c r="D26" s="58"/>
      <c r="E26" s="58"/>
      <c r="F26" s="58">
        <v>534.79097082111991</v>
      </c>
      <c r="G26" s="58">
        <v>249.18238601900944</v>
      </c>
      <c r="H26" s="58">
        <v>-3.9108872933702514</v>
      </c>
    </row>
    <row r="27" spans="1:14" x14ac:dyDescent="0.2">
      <c r="A27" s="112" t="s">
        <v>0</v>
      </c>
      <c r="B27" s="70"/>
      <c r="C27" s="70"/>
      <c r="D27" s="70"/>
      <c r="E27" s="182"/>
      <c r="F27" s="182">
        <v>751.04224217273122</v>
      </c>
      <c r="G27" s="182">
        <f>SUM(G24:G26)</f>
        <v>571.33071970206493</v>
      </c>
      <c r="H27" s="182">
        <f>SUM(H24:H26)</f>
        <v>23909.697622062355</v>
      </c>
    </row>
    <row r="28" spans="1:14" x14ac:dyDescent="0.2">
      <c r="A28" s="265"/>
      <c r="B28" s="266"/>
      <c r="C28" s="266"/>
      <c r="D28" s="266"/>
      <c r="E28" s="267"/>
      <c r="F28" s="267"/>
      <c r="G28" s="267"/>
      <c r="H28" s="267"/>
    </row>
    <row r="29" spans="1:14" ht="15" customHeight="1" x14ac:dyDescent="0.2">
      <c r="A29" s="379" t="s">
        <v>185</v>
      </c>
      <c r="B29" s="380"/>
      <c r="C29" s="380"/>
      <c r="D29" s="380"/>
      <c r="E29" s="380"/>
      <c r="F29" s="380"/>
      <c r="G29" s="380"/>
      <c r="H29" s="381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257</v>
      </c>
      <c r="H30" s="106" t="s">
        <v>259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832</v>
      </c>
      <c r="H31" s="164">
        <f>'1.3.Antal detailfonde'!H46</f>
        <v>837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357</v>
      </c>
      <c r="H32" s="164">
        <v>357</v>
      </c>
      <c r="J32" s="8"/>
      <c r="K32" s="8"/>
      <c r="N32" s="217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141</v>
      </c>
      <c r="N33" s="215"/>
      <c r="O33" s="213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1330</v>
      </c>
      <c r="H34" s="114">
        <f>SUM(H31:H33)</f>
        <v>1335</v>
      </c>
      <c r="N34" s="216"/>
      <c r="O34" s="21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3"/>
    </row>
    <row r="36" spans="1:15" ht="15" x14ac:dyDescent="0.2">
      <c r="A36" s="379" t="s">
        <v>171</v>
      </c>
      <c r="B36" s="380"/>
      <c r="C36" s="380"/>
      <c r="D36" s="380"/>
      <c r="E36" s="380"/>
      <c r="F36" s="380"/>
      <c r="G36" s="380"/>
      <c r="H36" s="381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257</v>
      </c>
      <c r="H37" s="106" t="s">
        <v>259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1030777.0546033996</v>
      </c>
      <c r="H38" s="108">
        <v>1041324.4511456989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999960.02734790964</v>
      </c>
      <c r="H39" s="108">
        <v>1009763.0179437189</v>
      </c>
      <c r="K39" s="8"/>
      <c r="L39" s="8"/>
      <c r="N39" s="217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30817.02725549</v>
      </c>
      <c r="H40" s="108">
        <v>31561.433201979999</v>
      </c>
      <c r="N40" s="215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1248237.8017848793</v>
      </c>
      <c r="H41" s="108">
        <v>1263869.1969594748</v>
      </c>
      <c r="N41" s="216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1244659.4058098793</v>
      </c>
      <c r="H42" s="108">
        <v>1260217.8299283548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3578.3959749999999</v>
      </c>
      <c r="H43" s="108">
        <v>3651.3670311199999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2279014.8563882788</v>
      </c>
      <c r="H44" s="184">
        <v>2305193.6481051738</v>
      </c>
    </row>
    <row r="45" spans="1:15" x14ac:dyDescent="0.2">
      <c r="C45" s="8"/>
      <c r="K45" s="21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25"/>
      <c r="E48" s="325"/>
      <c r="F48" s="325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7">
    <mergeCell ref="A1:H1"/>
    <mergeCell ref="A15:H15"/>
    <mergeCell ref="A29:H29"/>
    <mergeCell ref="A36:H36"/>
    <mergeCell ref="A8:H8"/>
    <mergeCell ref="A22:H22"/>
    <mergeCell ref="F25:H25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zoomScale="70" zoomScaleNormal="70" workbookViewId="0">
      <selection activeCell="F11" sqref="F11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5" t="s">
        <v>180</v>
      </c>
      <c r="B1" s="335"/>
      <c r="C1" s="335"/>
      <c r="D1" s="335"/>
      <c r="E1" s="335"/>
      <c r="F1" s="335"/>
      <c r="G1" s="335"/>
      <c r="H1" s="306"/>
      <c r="I1" s="307"/>
      <c r="J1" s="308"/>
    </row>
    <row r="2" spans="1:10" ht="21" customHeight="1" x14ac:dyDescent="0.2">
      <c r="A2" s="339" t="s">
        <v>254</v>
      </c>
      <c r="B2" s="339"/>
      <c r="C2" s="339"/>
      <c r="D2" s="339"/>
      <c r="E2" s="339"/>
      <c r="F2" s="339"/>
      <c r="G2" s="340"/>
      <c r="H2" s="336" t="s">
        <v>249</v>
      </c>
      <c r="I2" s="337"/>
      <c r="J2" s="338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257</v>
      </c>
      <c r="G3" s="175" t="s">
        <v>259</v>
      </c>
      <c r="H3" s="222">
        <v>2018</v>
      </c>
      <c r="I3" s="175" t="s">
        <v>257</v>
      </c>
      <c r="J3" s="175" t="s">
        <v>259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25583.022803489999</v>
      </c>
      <c r="G4" s="176">
        <v>25548.390339630001</v>
      </c>
      <c r="H4" s="223">
        <v>23694.742612419999</v>
      </c>
      <c r="I4" s="176">
        <v>22601.067582566506</v>
      </c>
      <c r="J4" s="176">
        <v>22535.722777547664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119.206827</v>
      </c>
      <c r="G5" s="147">
        <v>127.123327</v>
      </c>
      <c r="H5" s="224">
        <v>96.236465240000001</v>
      </c>
      <c r="I5" s="147">
        <v>119.20682720000001</v>
      </c>
      <c r="J5" s="147">
        <v>127.1233273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3563.0389019999998</v>
      </c>
      <c r="G6" s="177">
        <v>3581.764803</v>
      </c>
      <c r="H6" s="224">
        <v>2054.9799119999998</v>
      </c>
      <c r="I6" s="177">
        <v>3093.7550949040501</v>
      </c>
      <c r="J6" s="177">
        <v>3112.2072205774898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26021.209626690001</v>
      </c>
      <c r="G7" s="177">
        <v>26741.42855497</v>
      </c>
      <c r="H7" s="224">
        <v>21478.27239315</v>
      </c>
      <c r="I7" s="177">
        <v>18147.322065526969</v>
      </c>
      <c r="J7" s="177">
        <v>18536.600091175984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590.44529720000003</v>
      </c>
      <c r="G8" s="177">
        <v>597.27486699999997</v>
      </c>
      <c r="H8" s="224">
        <v>693.91916530000003</v>
      </c>
      <c r="I8" s="177">
        <v>590.44529680000005</v>
      </c>
      <c r="J8" s="177">
        <v>597.27486696999995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21424.000541230002</v>
      </c>
      <c r="G9" s="177">
        <v>22369.01851957</v>
      </c>
      <c r="H9" s="224">
        <v>21626.642323707227</v>
      </c>
      <c r="I9" s="177">
        <v>18942.523861625992</v>
      </c>
      <c r="J9" s="177">
        <v>19738.647806268142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8289.1736960599992</v>
      </c>
      <c r="G10" s="177">
        <v>8400.2186347099996</v>
      </c>
      <c r="H10" s="224">
        <v>8447.3405634699993</v>
      </c>
      <c r="I10" s="177">
        <v>7724.5559326318808</v>
      </c>
      <c r="J10" s="177">
        <v>7821.1045909359882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235095.15842420163</v>
      </c>
      <c r="G11" s="177">
        <v>242417.15827372042</v>
      </c>
      <c r="H11" s="224">
        <v>166888.7604361561</v>
      </c>
      <c r="I11" s="177">
        <v>189416.09060829965</v>
      </c>
      <c r="J11" s="177">
        <v>195262.81213252389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758.88812210000003</v>
      </c>
      <c r="G12" s="177">
        <v>724.15593839999997</v>
      </c>
      <c r="H12" s="224">
        <v>771.98947090000001</v>
      </c>
      <c r="I12" s="177">
        <v>758.88812212000005</v>
      </c>
      <c r="J12" s="177">
        <v>724.15593839999997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1343.2232570000001</v>
      </c>
      <c r="G13" s="177">
        <v>1372.923039</v>
      </c>
      <c r="H13" s="224">
        <v>1090.1512620000001</v>
      </c>
      <c r="I13" s="177">
        <v>1343.2232570199999</v>
      </c>
      <c r="J13" s="177">
        <v>1372.923039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3225.2931199300001</v>
      </c>
      <c r="G14" s="177">
        <v>2873.4453244599999</v>
      </c>
      <c r="H14" s="224">
        <v>2657.2098031599999</v>
      </c>
      <c r="I14" s="177">
        <v>2282.7217213183508</v>
      </c>
      <c r="J14" s="177">
        <v>2405.5363931234137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702.98762339999996</v>
      </c>
      <c r="G15" s="177">
        <v>720.743212189367</v>
      </c>
      <c r="H15" s="224">
        <v>760.13523099999998</v>
      </c>
      <c r="I15" s="177">
        <v>702.98762336000004</v>
      </c>
      <c r="J15" s="177">
        <v>720.74320824670588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583.55424400000004</v>
      </c>
      <c r="G16" s="177">
        <v>639.64549199999999</v>
      </c>
      <c r="H16" s="224">
        <v>520.23334279999995</v>
      </c>
      <c r="I16" s="177">
        <v>583.55424400000004</v>
      </c>
      <c r="J16" s="177">
        <v>639.64549199999999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161.9730697</v>
      </c>
      <c r="G17" s="177">
        <v>165.55695779999999</v>
      </c>
      <c r="H17" s="224">
        <v>321.82317397000003</v>
      </c>
      <c r="I17" s="177">
        <v>161.97306971</v>
      </c>
      <c r="J17" s="177">
        <v>165.55695775000001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21787.160300489999</v>
      </c>
      <c r="G18" s="177">
        <v>22757.312871959999</v>
      </c>
      <c r="H18" s="224">
        <v>17718.047058100459</v>
      </c>
      <c r="I18" s="177">
        <v>18817.855636854682</v>
      </c>
      <c r="J18" s="177">
        <v>19656.234195021676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682.35862029999998</v>
      </c>
      <c r="G19" s="177">
        <v>694.30120550000004</v>
      </c>
      <c r="H19" s="224">
        <v>796.77982922000001</v>
      </c>
      <c r="I19" s="177">
        <v>680.54745809855206</v>
      </c>
      <c r="J19" s="177">
        <v>692.49273730248501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441.97556270000001</v>
      </c>
      <c r="G20" s="177">
        <v>445.19027560000001</v>
      </c>
      <c r="H20" s="224">
        <v>1196.74128245</v>
      </c>
      <c r="I20" s="177">
        <v>441.97556272000003</v>
      </c>
      <c r="J20" s="177">
        <v>445.19027555000002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451.1244446</v>
      </c>
      <c r="G21" s="177">
        <v>459.32503329999997</v>
      </c>
      <c r="H21" s="224">
        <v>469.05413435000003</v>
      </c>
      <c r="I21" s="177">
        <v>451.12444455999997</v>
      </c>
      <c r="J21" s="177">
        <v>459.32503329999997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24215.661284239999</v>
      </c>
      <c r="G22" s="177">
        <v>25240.83497675</v>
      </c>
      <c r="H22" s="224">
        <v>18779.379264030002</v>
      </c>
      <c r="I22" s="177">
        <v>23884.278231971351</v>
      </c>
      <c r="J22" s="177">
        <v>24906.477071652451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349456.43296284165</v>
      </c>
      <c r="G23" s="44">
        <v>360327.42130692978</v>
      </c>
      <c r="H23" s="225">
        <v>266367.69511100382</v>
      </c>
      <c r="I23" s="44">
        <v>288143.02905872144</v>
      </c>
      <c r="J23" s="44">
        <v>297384.05037709826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51094.462425110003</v>
      </c>
      <c r="G24" s="177">
        <v>49750.889493210001</v>
      </c>
      <c r="H24" s="224">
        <v>48560.446580950003</v>
      </c>
      <c r="I24" s="177">
        <v>48736.470448704953</v>
      </c>
      <c r="J24" s="177">
        <v>47776.862085246939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50379.198402959999</v>
      </c>
      <c r="G25" s="177">
        <v>50392.959537559997</v>
      </c>
      <c r="H25" s="224">
        <v>34083.91134423</v>
      </c>
      <c r="I25" s="177">
        <v>34192.747366647229</v>
      </c>
      <c r="J25" s="177">
        <v>34169.601295400207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113657.7410863</v>
      </c>
      <c r="G26" s="177">
        <v>112027.90332971999</v>
      </c>
      <c r="H26" s="224">
        <v>97263.399613729998</v>
      </c>
      <c r="I26" s="177">
        <v>106818.45748265444</v>
      </c>
      <c r="J26" s="177">
        <v>105203.36754359781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133.74357660000001</v>
      </c>
      <c r="G27" s="177">
        <v>133.57709320000001</v>
      </c>
      <c r="H27" s="224">
        <v>127.4289196</v>
      </c>
      <c r="I27" s="177">
        <v>133.74357658</v>
      </c>
      <c r="J27" s="177">
        <v>133.57709320000001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215265.14549097003</v>
      </c>
      <c r="G28" s="44">
        <v>212305.32945368998</v>
      </c>
      <c r="H28" s="225">
        <v>180035.18645851</v>
      </c>
      <c r="I28" s="44">
        <v>189881.41887458661</v>
      </c>
      <c r="J28" s="44">
        <v>187283.40801744495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28873.758182614456</v>
      </c>
      <c r="G29" s="177">
        <v>27638.537743861496</v>
      </c>
      <c r="H29" s="224">
        <v>24876.391152486343</v>
      </c>
      <c r="I29" s="177">
        <v>27381.733862581463</v>
      </c>
      <c r="J29" s="177">
        <v>26127.624529596927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40326.779257809583</v>
      </c>
      <c r="G30" s="177">
        <v>40454.751562106525</v>
      </c>
      <c r="H30" s="224">
        <v>28687.974877395758</v>
      </c>
      <c r="I30" s="177">
        <v>33290.304105974858</v>
      </c>
      <c r="J30" s="177">
        <v>33336.941018024416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58403.066103988967</v>
      </c>
      <c r="G31" s="177">
        <v>59154.781620336231</v>
      </c>
      <c r="H31" s="224">
        <v>45383.598510810589</v>
      </c>
      <c r="I31" s="177">
        <v>46716.14328627981</v>
      </c>
      <c r="J31" s="177">
        <v>47029.484966520729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63231.313082300003</v>
      </c>
      <c r="G32" s="177">
        <v>63215.299400000004</v>
      </c>
      <c r="H32" s="224">
        <v>53311.75002372</v>
      </c>
      <c r="I32" s="177">
        <v>59129.634632890004</v>
      </c>
      <c r="J32" s="177">
        <v>59103.050429340001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5161.54263395</v>
      </c>
      <c r="G33" s="177">
        <v>5014.8778795400003</v>
      </c>
      <c r="H33" s="224">
        <v>4626.2834227000003</v>
      </c>
      <c r="I33" s="177">
        <v>4554.1733505615466</v>
      </c>
      <c r="J33" s="177">
        <v>4412.3179953891749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13053.664331559999</v>
      </c>
      <c r="G34" s="177">
        <v>12911.05379494</v>
      </c>
      <c r="H34" s="224">
        <v>10141.403297950001</v>
      </c>
      <c r="I34" s="177">
        <v>11516.14506556</v>
      </c>
      <c r="J34" s="177">
        <v>11575.536251670001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209050.12359222301</v>
      </c>
      <c r="G35" s="44">
        <v>208389.30200078426</v>
      </c>
      <c r="H35" s="225">
        <v>167027.40128506269</v>
      </c>
      <c r="I35" s="44">
        <v>182588.13430384771</v>
      </c>
      <c r="J35" s="44">
        <v>181584.95519054125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248.75353200000001</v>
      </c>
      <c r="G36" s="178">
        <v>248.245259</v>
      </c>
      <c r="H36" s="223">
        <v>246.0853669</v>
      </c>
      <c r="I36" s="178">
        <v>248.7535321</v>
      </c>
      <c r="J36" s="178">
        <v>248.2452586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9146.8906102000001</v>
      </c>
      <c r="G37" s="178">
        <v>9081.0829878999994</v>
      </c>
      <c r="H37" s="223">
        <v>8186.2935409600004</v>
      </c>
      <c r="I37" s="178">
        <v>8639.35161763</v>
      </c>
      <c r="J37" s="178">
        <v>8573.9990061999997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80222.430924507527</v>
      </c>
      <c r="G38" s="177">
        <v>81797.333003649925</v>
      </c>
      <c r="H38" s="224">
        <v>62776.163754909998</v>
      </c>
      <c r="I38" s="177">
        <v>74691.891568617575</v>
      </c>
      <c r="J38" s="177">
        <v>76133.113266612534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15869.67267521</v>
      </c>
      <c r="G39" s="177">
        <v>15965.703775059999</v>
      </c>
      <c r="H39" s="224">
        <v>12502.283632770001</v>
      </c>
      <c r="I39" s="177">
        <v>13553.050718601429</v>
      </c>
      <c r="J39" s="177">
        <v>13645.684087397116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15145.985793010001</v>
      </c>
      <c r="G40" s="177">
        <v>15574.524287689999</v>
      </c>
      <c r="H40" s="224">
        <v>12637.984207220001</v>
      </c>
      <c r="I40" s="177">
        <v>15144.467395893604</v>
      </c>
      <c r="J40" s="177">
        <v>15572.971244277347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39787.4745386</v>
      </c>
      <c r="G41" s="177">
        <v>40373.739823869997</v>
      </c>
      <c r="H41" s="224">
        <v>33755.806375259999</v>
      </c>
      <c r="I41" s="177">
        <v>39786.011812799356</v>
      </c>
      <c r="J41" s="177">
        <v>40372.269236697284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151025.56393132752</v>
      </c>
      <c r="G42" s="178">
        <v>153711.30089026992</v>
      </c>
      <c r="H42" s="223">
        <v>121672.23797016</v>
      </c>
      <c r="I42" s="178">
        <v>143175.42149591196</v>
      </c>
      <c r="J42" s="178">
        <v>145724.03783498428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39711.6712377</v>
      </c>
      <c r="G43" s="178">
        <v>40382.271376600002</v>
      </c>
      <c r="H43" s="223">
        <v>21006.60100495</v>
      </c>
      <c r="I43" s="178">
        <v>23859.046707189998</v>
      </c>
      <c r="J43" s="178">
        <v>24289.425432159998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1552.5428138299999</v>
      </c>
      <c r="G44" s="178">
        <v>1579.61629978</v>
      </c>
      <c r="H44" s="223">
        <v>1275.0272650300001</v>
      </c>
      <c r="I44" s="178">
        <v>1552.5428139290404</v>
      </c>
      <c r="J44" s="178">
        <v>1579.6162993547855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23837.261723299998</v>
      </c>
      <c r="G45" s="178">
        <v>24249.789636500002</v>
      </c>
      <c r="H45" s="223">
        <v>19719.258507530001</v>
      </c>
      <c r="I45" s="178">
        <v>23678.007629129999</v>
      </c>
      <c r="J45" s="178">
        <v>24016.991752900001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56.337895000000003</v>
      </c>
      <c r="G46" s="179">
        <v>116.70208411999999</v>
      </c>
      <c r="H46" s="226">
        <v>54.110584959999997</v>
      </c>
      <c r="I46" s="179">
        <v>56.337895510000003</v>
      </c>
      <c r="J46" s="179">
        <v>116.70208372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1024933.7465928822</v>
      </c>
      <c r="G47" s="180">
        <v>1035939.4516352039</v>
      </c>
      <c r="H47" s="227">
        <v>809284.63970748626</v>
      </c>
      <c r="I47" s="180">
        <v>884423.11151112325</v>
      </c>
      <c r="J47" s="180">
        <v>893337.1540305512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7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tabSelected="1" zoomScale="85" zoomScaleNormal="85" workbookViewId="0">
      <selection activeCell="H36" sqref="H36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8.5703125" style="159" customWidth="1"/>
    <col min="10" max="10" width="12.85546875" style="228" bestFit="1" customWidth="1"/>
    <col min="11" max="11" width="12.5703125" style="228" bestFit="1" customWidth="1"/>
    <col min="12" max="16384" width="11.42578125" style="1"/>
  </cols>
  <sheetData>
    <row r="1" spans="1:13" ht="24" customHeight="1" x14ac:dyDescent="0.2">
      <c r="A1" s="335" t="s">
        <v>181</v>
      </c>
      <c r="B1" s="335"/>
      <c r="C1" s="335"/>
      <c r="D1" s="335"/>
      <c r="E1" s="335"/>
      <c r="F1" s="335"/>
      <c r="G1" s="335"/>
      <c r="H1" s="342"/>
      <c r="I1" s="309"/>
      <c r="J1" s="309"/>
      <c r="K1" s="310"/>
    </row>
    <row r="2" spans="1:13" ht="23.25" customHeight="1" x14ac:dyDescent="0.2">
      <c r="A2" s="339" t="s">
        <v>253</v>
      </c>
      <c r="B2" s="339"/>
      <c r="C2" s="339"/>
      <c r="D2" s="339"/>
      <c r="E2" s="339"/>
      <c r="F2" s="339"/>
      <c r="G2" s="339"/>
      <c r="H2" s="341"/>
      <c r="I2" s="343" t="s">
        <v>252</v>
      </c>
      <c r="J2" s="344"/>
      <c r="K2" s="345"/>
    </row>
    <row r="3" spans="1:13" x14ac:dyDescent="0.2">
      <c r="A3" s="71" t="s">
        <v>127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257</v>
      </c>
      <c r="G3" s="137" t="s">
        <v>259</v>
      </c>
      <c r="H3" s="137" t="s">
        <v>244</v>
      </c>
      <c r="I3" s="229" t="s">
        <v>257</v>
      </c>
      <c r="J3" s="117" t="s">
        <v>259</v>
      </c>
      <c r="K3" s="117" t="s">
        <v>244</v>
      </c>
    </row>
    <row r="4" spans="1:13" ht="14.25" customHeight="1" x14ac:dyDescent="0.2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2603.7275593700001</v>
      </c>
      <c r="F4" s="73">
        <v>-206.71543564000001</v>
      </c>
      <c r="G4" s="73">
        <v>-194.28922585000001</v>
      </c>
      <c r="H4" s="73">
        <v>-2216.3966613799998</v>
      </c>
      <c r="I4" s="230">
        <v>-209.54800130999999</v>
      </c>
      <c r="J4" s="73">
        <v>-204.71525704999999</v>
      </c>
      <c r="K4" s="73">
        <v>-2702.2950339499998</v>
      </c>
      <c r="M4" s="8"/>
    </row>
    <row r="5" spans="1:13" ht="14.25" customHeight="1" x14ac:dyDescent="0.2">
      <c r="A5" s="146" t="s">
        <v>192</v>
      </c>
      <c r="B5" s="119">
        <v>-120</v>
      </c>
      <c r="C5" s="119">
        <v>-58</v>
      </c>
      <c r="D5" s="58">
        <v>-39.469504999999998</v>
      </c>
      <c r="E5" s="119">
        <v>-1.694474</v>
      </c>
      <c r="F5" s="119">
        <v>1.1356999999999999</v>
      </c>
      <c r="G5" s="119">
        <v>6.791436</v>
      </c>
      <c r="H5" s="119">
        <v>-84.741946999999996</v>
      </c>
      <c r="I5" s="231">
        <v>1.1356999999999999</v>
      </c>
      <c r="J5" s="119">
        <v>6.791436</v>
      </c>
      <c r="K5" s="119">
        <v>17.817482999999999</v>
      </c>
      <c r="M5" s="8"/>
    </row>
    <row r="6" spans="1:13" s="3" customFormat="1" x14ac:dyDescent="0.2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0.60240000000000005</v>
      </c>
      <c r="G6" s="119">
        <v>3.0609999999999999</v>
      </c>
      <c r="H6" s="119">
        <v>1450.512702</v>
      </c>
      <c r="I6" s="231">
        <v>0.60240000000000005</v>
      </c>
      <c r="J6" s="119">
        <v>3.0609999999999999</v>
      </c>
      <c r="K6" s="119">
        <v>1450.5127018000001</v>
      </c>
      <c r="M6" s="8"/>
    </row>
    <row r="7" spans="1:13" x14ac:dyDescent="0.2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5233.2982297955359</v>
      </c>
      <c r="F7" s="119">
        <v>-263.71844234000002</v>
      </c>
      <c r="G7" s="119">
        <v>-4.4743636200000001</v>
      </c>
      <c r="H7" s="119">
        <v>-5661.4930327700004</v>
      </c>
      <c r="I7" s="231">
        <v>-428.04567567999999</v>
      </c>
      <c r="J7" s="119">
        <v>-39.162834069999988</v>
      </c>
      <c r="K7" s="119">
        <v>-4977.8610591099996</v>
      </c>
      <c r="M7" s="8"/>
    </row>
    <row r="8" spans="1:13" x14ac:dyDescent="0.2">
      <c r="A8" s="47" t="s">
        <v>33</v>
      </c>
      <c r="B8" s="119">
        <v>-121</v>
      </c>
      <c r="C8" s="119">
        <v>-165</v>
      </c>
      <c r="D8" s="58">
        <v>46.652821029999998</v>
      </c>
      <c r="E8" s="119">
        <v>-290.72008441999998</v>
      </c>
      <c r="F8" s="119">
        <v>1.9178820000000001</v>
      </c>
      <c r="G8" s="119">
        <v>-15.707133669999999</v>
      </c>
      <c r="H8" s="119">
        <v>-74.42858244</v>
      </c>
      <c r="I8" s="231">
        <v>1.9178820000000001</v>
      </c>
      <c r="J8" s="119">
        <v>-15.707133669999999</v>
      </c>
      <c r="K8" s="119">
        <v>-74.42858244</v>
      </c>
      <c r="M8" s="8"/>
    </row>
    <row r="9" spans="1:13" x14ac:dyDescent="0.2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-479.91489764274428</v>
      </c>
      <c r="G9" s="119">
        <v>60.848267069999999</v>
      </c>
      <c r="H9" s="119">
        <v>-4606.5657429498224</v>
      </c>
      <c r="I9" s="231">
        <v>-1113.0848311834043</v>
      </c>
      <c r="J9" s="119">
        <v>17.235972279999999</v>
      </c>
      <c r="K9" s="119">
        <v>-4761.0621890745233</v>
      </c>
      <c r="M9" s="8"/>
    </row>
    <row r="10" spans="1:13" x14ac:dyDescent="0.2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-733.55658344999995</v>
      </c>
      <c r="F10" s="119">
        <v>-88.653617080000004</v>
      </c>
      <c r="G10" s="119">
        <v>-116.51401222</v>
      </c>
      <c r="H10" s="119">
        <v>-1661.9474597799999</v>
      </c>
      <c r="I10" s="231">
        <v>-105.80869932000002</v>
      </c>
      <c r="J10" s="119">
        <v>-116.75383334999999</v>
      </c>
      <c r="K10" s="119">
        <v>-1422.2407766000001</v>
      </c>
      <c r="M10" s="8"/>
    </row>
    <row r="11" spans="1:13" x14ac:dyDescent="0.2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-352.53154705523258</v>
      </c>
      <c r="G11" s="119">
        <v>-3.9777611574377998</v>
      </c>
      <c r="H11" s="119">
        <v>12900.32641311423</v>
      </c>
      <c r="I11" s="231">
        <v>-1871.235610142719</v>
      </c>
      <c r="J11" s="119">
        <v>608.36480291466023</v>
      </c>
      <c r="K11" s="119">
        <v>3146.5624065547149</v>
      </c>
      <c r="M11" s="8"/>
    </row>
    <row r="12" spans="1:13" x14ac:dyDescent="0.2">
      <c r="A12" s="47" t="s">
        <v>37</v>
      </c>
      <c r="B12" s="119">
        <v>394</v>
      </c>
      <c r="C12" s="119">
        <v>-7</v>
      </c>
      <c r="D12" s="58">
        <v>47.509897100000003</v>
      </c>
      <c r="E12" s="119">
        <v>-145.60158480000001</v>
      </c>
      <c r="F12" s="119">
        <v>-10.62515</v>
      </c>
      <c r="G12" s="119">
        <v>-13.9514914</v>
      </c>
      <c r="H12" s="119">
        <v>70.091090899999998</v>
      </c>
      <c r="I12" s="231">
        <v>-10.62515003</v>
      </c>
      <c r="J12" s="119">
        <v>-13.951491369999999</v>
      </c>
      <c r="K12" s="119">
        <v>70.091090899999998</v>
      </c>
      <c r="M12" s="8"/>
    </row>
    <row r="13" spans="1:13" x14ac:dyDescent="0.2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-5.5038568999999997</v>
      </c>
      <c r="G13" s="119">
        <v>10.42044495</v>
      </c>
      <c r="H13" s="119">
        <v>-6.9700127500000004</v>
      </c>
      <c r="I13" s="231">
        <v>-5.5038568999999997</v>
      </c>
      <c r="J13" s="119">
        <v>10.42044495</v>
      </c>
      <c r="K13" s="119">
        <v>-6.9700127500000004</v>
      </c>
      <c r="M13" s="8"/>
    </row>
    <row r="14" spans="1:13" x14ac:dyDescent="0.2">
      <c r="A14" s="47" t="s">
        <v>38</v>
      </c>
      <c r="B14" s="119">
        <v>-905</v>
      </c>
      <c r="C14" s="119">
        <v>-311</v>
      </c>
      <c r="D14" s="58">
        <v>432.31680353000002</v>
      </c>
      <c r="E14" s="119">
        <v>-400.45353079</v>
      </c>
      <c r="F14" s="119">
        <v>-98.394062570000003</v>
      </c>
      <c r="G14" s="119">
        <v>-522.30466789000002</v>
      </c>
      <c r="H14" s="119">
        <v>-2113.2996270799999</v>
      </c>
      <c r="I14" s="231">
        <v>-62.27588892</v>
      </c>
      <c r="J14" s="119">
        <v>-8.1025498900000006</v>
      </c>
      <c r="K14" s="119">
        <v>-505.58268644999998</v>
      </c>
      <c r="M14" s="8"/>
    </row>
    <row r="15" spans="1:13" x14ac:dyDescent="0.2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-11.334635</v>
      </c>
      <c r="G15" s="119">
        <v>5.2127857632790002</v>
      </c>
      <c r="H15" s="119">
        <v>-80.252915316721001</v>
      </c>
      <c r="I15" s="231">
        <v>-11.334635</v>
      </c>
      <c r="J15" s="119">
        <v>5.2127853757859297</v>
      </c>
      <c r="K15" s="119">
        <v>-80.252915704214075</v>
      </c>
      <c r="M15" s="8"/>
    </row>
    <row r="16" spans="1:13" x14ac:dyDescent="0.2">
      <c r="A16" s="47" t="s">
        <v>40</v>
      </c>
      <c r="B16" s="119">
        <v>-1</v>
      </c>
      <c r="C16" s="119">
        <v>45</v>
      </c>
      <c r="D16" s="58">
        <v>571.57513654000002</v>
      </c>
      <c r="E16" s="119">
        <v>284.92615233999999</v>
      </c>
      <c r="F16" s="119">
        <v>-86.998087499999997</v>
      </c>
      <c r="G16" s="119">
        <v>33.583754999999996</v>
      </c>
      <c r="H16" s="119">
        <v>4.4432891799999998</v>
      </c>
      <c r="I16" s="231">
        <v>-86.998087499999997</v>
      </c>
      <c r="J16" s="119">
        <v>33.583754999999996</v>
      </c>
      <c r="K16" s="119">
        <v>4.4432891799999998</v>
      </c>
      <c r="M16" s="8"/>
    </row>
    <row r="17" spans="1:13" x14ac:dyDescent="0.2">
      <c r="A17" s="47" t="s">
        <v>41</v>
      </c>
      <c r="B17" s="119">
        <v>-515</v>
      </c>
      <c r="C17" s="119">
        <v>-117</v>
      </c>
      <c r="D17" s="58">
        <v>-63.921094580000002</v>
      </c>
      <c r="E17" s="119">
        <v>-101.05475324</v>
      </c>
      <c r="F17" s="119">
        <v>-6.0720310800000004</v>
      </c>
      <c r="G17" s="119">
        <v>-2.6426635799999998</v>
      </c>
      <c r="H17" s="119">
        <v>-175.75756296</v>
      </c>
      <c r="I17" s="231">
        <v>-6.0720310800000004</v>
      </c>
      <c r="J17" s="119">
        <v>-2.6426635799999998</v>
      </c>
      <c r="K17" s="119">
        <v>-75.671028660000005</v>
      </c>
      <c r="M17" s="8"/>
    </row>
    <row r="18" spans="1:13" x14ac:dyDescent="0.2">
      <c r="A18" s="47" t="s">
        <v>42</v>
      </c>
      <c r="B18" s="119">
        <v>-296</v>
      </c>
      <c r="C18" s="119">
        <v>1759</v>
      </c>
      <c r="D18" s="58">
        <v>-5161.6037030099997</v>
      </c>
      <c r="E18" s="119">
        <v>982.3346636</v>
      </c>
      <c r="F18" s="119">
        <v>233.12617500168599</v>
      </c>
      <c r="G18" s="119">
        <v>444.15111414</v>
      </c>
      <c r="H18" s="119">
        <v>-619.67338081831394</v>
      </c>
      <c r="I18" s="231">
        <v>409.00668664852498</v>
      </c>
      <c r="J18" s="119">
        <v>398.06955929999998</v>
      </c>
      <c r="K18" s="119">
        <v>-270.25507589099999</v>
      </c>
      <c r="M18" s="8"/>
    </row>
    <row r="19" spans="1:13" x14ac:dyDescent="0.2">
      <c r="A19" s="47" t="s">
        <v>43</v>
      </c>
      <c r="B19" s="119">
        <v>-444</v>
      </c>
      <c r="C19" s="119">
        <v>-95</v>
      </c>
      <c r="D19" s="58">
        <v>-697.73430799000005</v>
      </c>
      <c r="E19" s="119">
        <v>-95.734564879999994</v>
      </c>
      <c r="F19" s="119">
        <v>43.480643999999998</v>
      </c>
      <c r="G19" s="119">
        <v>-8.3825090000000007</v>
      </c>
      <c r="H19" s="119">
        <v>-47.953969839999999</v>
      </c>
      <c r="I19" s="231">
        <v>43.357438000000002</v>
      </c>
      <c r="J19" s="119">
        <v>-8.339556</v>
      </c>
      <c r="K19" s="119">
        <v>-48.853274839999997</v>
      </c>
      <c r="M19" s="8"/>
    </row>
    <row r="20" spans="1:13" s="3" customFormat="1" x14ac:dyDescent="0.2">
      <c r="A20" s="47" t="s">
        <v>44</v>
      </c>
      <c r="B20" s="119">
        <v>98</v>
      </c>
      <c r="C20" s="119">
        <v>-397</v>
      </c>
      <c r="D20" s="58">
        <v>-26.066866210000001</v>
      </c>
      <c r="E20" s="119">
        <v>-154.67499124</v>
      </c>
      <c r="F20" s="119">
        <v>-16.81773295</v>
      </c>
      <c r="G20" s="119">
        <v>-8.3503783400000007</v>
      </c>
      <c r="H20" s="119">
        <v>-824.98897987999999</v>
      </c>
      <c r="I20" s="231">
        <v>-16.81773295</v>
      </c>
      <c r="J20" s="119">
        <v>-8.3503782900000001</v>
      </c>
      <c r="K20" s="119">
        <v>-207.08670043999999</v>
      </c>
      <c r="M20" s="8"/>
    </row>
    <row r="21" spans="1:13" x14ac:dyDescent="0.2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-151.25267271000001</v>
      </c>
      <c r="F21" s="119">
        <v>-8.2376196499999992</v>
      </c>
      <c r="G21" s="119">
        <v>-11.990999410000001</v>
      </c>
      <c r="H21" s="119">
        <v>-97.497313160000004</v>
      </c>
      <c r="I21" s="231">
        <v>-33.508469990000002</v>
      </c>
      <c r="J21" s="119">
        <v>-11.990999410000001</v>
      </c>
      <c r="K21" s="119">
        <v>-122.7681635</v>
      </c>
      <c r="M21" s="8"/>
    </row>
    <row r="22" spans="1:13" ht="13.5" customHeight="1" x14ac:dyDescent="0.2">
      <c r="A22" s="47" t="s">
        <v>161</v>
      </c>
      <c r="B22" s="119">
        <v>402</v>
      </c>
      <c r="C22" s="119">
        <v>1635</v>
      </c>
      <c r="D22" s="58">
        <v>2424.0238026900001</v>
      </c>
      <c r="E22" s="119">
        <v>2523.41498594</v>
      </c>
      <c r="F22" s="119">
        <v>495.50957563999998</v>
      </c>
      <c r="G22" s="119">
        <v>557.47175722999998</v>
      </c>
      <c r="H22" s="119">
        <v>3419.0832712400002</v>
      </c>
      <c r="I22" s="231">
        <v>479.17192626999997</v>
      </c>
      <c r="J22" s="119">
        <v>534.36884039999995</v>
      </c>
      <c r="K22" s="119">
        <v>3235.0212929700001</v>
      </c>
      <c r="M22" s="8"/>
    </row>
    <row r="23" spans="1:13" x14ac:dyDescent="0.2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-653.02930312629053</v>
      </c>
      <c r="G23" s="67">
        <v>413.24457986584127</v>
      </c>
      <c r="H23" s="67">
        <v>1788.8862396893705</v>
      </c>
      <c r="I23" s="232">
        <v>-2816.1186357775987</v>
      </c>
      <c r="J23" s="67">
        <v>1392.1071565904463</v>
      </c>
      <c r="K23" s="67">
        <v>-4628.5842010550232</v>
      </c>
      <c r="M23" s="8"/>
    </row>
    <row r="24" spans="1:13" x14ac:dyDescent="0.2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4237.3584939800003</v>
      </c>
      <c r="F24" s="119">
        <v>659.10440579999999</v>
      </c>
      <c r="G24" s="119">
        <v>-1297.0687436400001</v>
      </c>
      <c r="H24" s="119">
        <v>-917.71950571000002</v>
      </c>
      <c r="I24" s="231">
        <v>748.33009466999999</v>
      </c>
      <c r="J24" s="119">
        <v>-873.36540835000005</v>
      </c>
      <c r="K24" s="119">
        <v>-636.44123759000001</v>
      </c>
      <c r="M24" s="8"/>
    </row>
    <row r="25" spans="1:13" s="3" customFormat="1" ht="12" customHeight="1" x14ac:dyDescent="0.2">
      <c r="A25" s="47" t="s">
        <v>63</v>
      </c>
      <c r="B25" s="119">
        <v>7983</v>
      </c>
      <c r="C25" s="119">
        <v>3017</v>
      </c>
      <c r="D25" s="58">
        <v>4130.3957276400297</v>
      </c>
      <c r="E25" s="119">
        <v>1950.8415593699999</v>
      </c>
      <c r="F25" s="119">
        <v>867.49378125999999</v>
      </c>
      <c r="G25" s="119">
        <v>307.24649504000001</v>
      </c>
      <c r="H25" s="119">
        <v>984.19668263999995</v>
      </c>
      <c r="I25" s="231">
        <v>801.61478856999997</v>
      </c>
      <c r="J25" s="119">
        <v>227.40731697999999</v>
      </c>
      <c r="K25" s="119">
        <v>-450.43630646000003</v>
      </c>
      <c r="M25" s="8"/>
    </row>
    <row r="26" spans="1:13" ht="12.75" customHeight="1" x14ac:dyDescent="0.2">
      <c r="A26" s="47" t="s">
        <v>64</v>
      </c>
      <c r="B26" s="119">
        <v>7106</v>
      </c>
      <c r="C26" s="119">
        <v>8098</v>
      </c>
      <c r="D26" s="58">
        <v>12329.689375100001</v>
      </c>
      <c r="E26" s="8">
        <v>-6993.9432373400005</v>
      </c>
      <c r="F26" s="8">
        <v>-609.81931540999994</v>
      </c>
      <c r="G26" s="8">
        <v>-1072.31456925</v>
      </c>
      <c r="H26" s="8">
        <v>9902.9082593399999</v>
      </c>
      <c r="I26" s="233">
        <v>-1044.7559210100001</v>
      </c>
      <c r="J26" s="8">
        <v>-1092.92811796</v>
      </c>
      <c r="K26" s="8">
        <v>7902.5400580699998</v>
      </c>
      <c r="M26" s="8"/>
    </row>
    <row r="27" spans="1:13" ht="12" customHeight="1" x14ac:dyDescent="0.2">
      <c r="A27" s="47" t="s">
        <v>241</v>
      </c>
      <c r="B27" s="119">
        <v>-14</v>
      </c>
      <c r="C27" s="119">
        <v>-10</v>
      </c>
      <c r="D27" s="58">
        <v>0</v>
      </c>
      <c r="E27" s="119">
        <v>0</v>
      </c>
      <c r="F27" s="119">
        <v>0</v>
      </c>
      <c r="G27" s="119">
        <v>0</v>
      </c>
      <c r="H27" s="119">
        <v>0</v>
      </c>
      <c r="I27" s="231">
        <v>0</v>
      </c>
      <c r="J27" s="119">
        <v>0</v>
      </c>
      <c r="K27" s="119">
        <v>0</v>
      </c>
      <c r="M27" s="8"/>
    </row>
    <row r="28" spans="1:13" x14ac:dyDescent="0.2">
      <c r="A28" s="49" t="s">
        <v>21</v>
      </c>
      <c r="B28" s="150">
        <v>11410</v>
      </c>
      <c r="C28" s="150">
        <v>12859</v>
      </c>
      <c r="D28" s="67">
        <v>25994.899085480021</v>
      </c>
      <c r="E28" s="150">
        <f>SUM(E24:E27)</f>
        <v>-805.74318399000003</v>
      </c>
      <c r="F28" s="150">
        <v>916.77887164999993</v>
      </c>
      <c r="G28" s="150">
        <v>-2062.1368178500002</v>
      </c>
      <c r="H28" s="150">
        <v>9969.3854362700004</v>
      </c>
      <c r="I28" s="234">
        <v>505.18896222999979</v>
      </c>
      <c r="J28" s="150">
        <v>-1738.8862093299999</v>
      </c>
      <c r="K28" s="150">
        <v>6815.6625140199994</v>
      </c>
      <c r="M28" s="8"/>
    </row>
    <row r="29" spans="1:13" ht="13.5" customHeight="1" x14ac:dyDescent="0.2">
      <c r="A29" s="47" t="s">
        <v>236</v>
      </c>
      <c r="B29" s="119">
        <v>2179</v>
      </c>
      <c r="C29" s="119">
        <v>-287</v>
      </c>
      <c r="D29" s="58">
        <v>-7326.5405442088722</v>
      </c>
      <c r="E29" s="119">
        <v>3763.9875257382341</v>
      </c>
      <c r="F29" s="119">
        <v>-380.18298016261326</v>
      </c>
      <c r="G29" s="119">
        <v>-1029.219283306084</v>
      </c>
      <c r="H29" s="119">
        <v>734.11271798612268</v>
      </c>
      <c r="I29" s="231">
        <v>-386.95397591163584</v>
      </c>
      <c r="J29" s="119">
        <v>-1025.3204544456901</v>
      </c>
      <c r="K29" s="119">
        <v>798.87633666483237</v>
      </c>
      <c r="M29" s="8"/>
    </row>
    <row r="30" spans="1:13" s="3" customFormat="1" x14ac:dyDescent="0.2">
      <c r="A30" s="47" t="s">
        <v>237</v>
      </c>
      <c r="B30" s="119">
        <v>10529</v>
      </c>
      <c r="C30" s="119">
        <v>-4259</v>
      </c>
      <c r="D30" s="58">
        <v>-12347.115314796143</v>
      </c>
      <c r="E30" s="119">
        <v>-4623.3500259045804</v>
      </c>
      <c r="F30" s="119">
        <v>-1581.1413257962497</v>
      </c>
      <c r="G30" s="119">
        <v>113.19259999042001</v>
      </c>
      <c r="H30" s="119">
        <v>4007.8770387978188</v>
      </c>
      <c r="I30" s="231">
        <v>84.297283348257864</v>
      </c>
      <c r="J30" s="119">
        <v>93.668810235304463</v>
      </c>
      <c r="K30" s="119">
        <v>5053.5249273141953</v>
      </c>
      <c r="M30" s="8"/>
    </row>
    <row r="31" spans="1:13" s="3" customFormat="1" x14ac:dyDescent="0.2">
      <c r="A31" s="47" t="s">
        <v>238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-2400.6733476152713</v>
      </c>
      <c r="G31" s="119">
        <v>404.61248828269112</v>
      </c>
      <c r="H31" s="119">
        <v>-1487.212906272073</v>
      </c>
      <c r="I31" s="231">
        <v>-2268.6917200872285</v>
      </c>
      <c r="J31" s="119">
        <v>47.07491433889605</v>
      </c>
      <c r="K31" s="119">
        <v>-1378.185834563739</v>
      </c>
      <c r="M31" s="8"/>
    </row>
    <row r="32" spans="1:13" s="3" customFormat="1" x14ac:dyDescent="0.2">
      <c r="A32" s="47" t="s">
        <v>239</v>
      </c>
      <c r="B32" s="119">
        <v>11256</v>
      </c>
      <c r="C32" s="119">
        <v>423</v>
      </c>
      <c r="D32" s="58">
        <v>-3659.0271411499998</v>
      </c>
      <c r="E32" s="119">
        <v>-2706.5771295499999</v>
      </c>
      <c r="F32" s="119">
        <v>-1023.16179133</v>
      </c>
      <c r="G32" s="119">
        <v>188.74507697000001</v>
      </c>
      <c r="H32" s="119">
        <v>3061.3896405700002</v>
      </c>
      <c r="I32" s="231">
        <v>-1052.50256934</v>
      </c>
      <c r="J32" s="119">
        <v>169.20061530000001</v>
      </c>
      <c r="K32" s="119">
        <v>3217.3657204599999</v>
      </c>
      <c r="M32" s="8"/>
    </row>
    <row r="33" spans="1:13" s="3" customFormat="1" ht="12" customHeight="1" x14ac:dyDescent="0.2">
      <c r="A33" s="47" t="s">
        <v>240</v>
      </c>
      <c r="B33" s="119">
        <v>286</v>
      </c>
      <c r="C33" s="119">
        <v>-474</v>
      </c>
      <c r="D33" s="58">
        <v>689.85113608533447</v>
      </c>
      <c r="E33" s="119">
        <v>-757.05481509000003</v>
      </c>
      <c r="F33" s="119">
        <v>5.7720549700000001</v>
      </c>
      <c r="G33" s="119">
        <v>-105.77317976</v>
      </c>
      <c r="H33" s="119">
        <v>-626.21905030000005</v>
      </c>
      <c r="I33" s="231">
        <v>5.7720549099999996</v>
      </c>
      <c r="J33" s="119">
        <v>-74.502178639999997</v>
      </c>
      <c r="K33" s="119">
        <v>-138.94702244000001</v>
      </c>
      <c r="M33" s="8"/>
    </row>
    <row r="34" spans="1:13" s="3" customFormat="1" ht="12.75" customHeight="1" x14ac:dyDescent="0.2">
      <c r="A34" s="47" t="s">
        <v>242</v>
      </c>
      <c r="B34" s="119">
        <v>-233</v>
      </c>
      <c r="C34" s="119">
        <v>1057</v>
      </c>
      <c r="D34" s="58">
        <v>486.35601717999998</v>
      </c>
      <c r="E34" s="119">
        <v>-1815.3489900100001</v>
      </c>
      <c r="F34" s="119">
        <v>62.940514749999998</v>
      </c>
      <c r="G34" s="119">
        <v>-113.45649748</v>
      </c>
      <c r="H34" s="119">
        <v>882.34576453</v>
      </c>
      <c r="I34" s="231">
        <v>62.940514749999998</v>
      </c>
      <c r="J34" s="119">
        <v>100.60905769</v>
      </c>
      <c r="K34" s="119">
        <v>1096.4113196999999</v>
      </c>
      <c r="M34" s="8"/>
    </row>
    <row r="35" spans="1:13" s="3" customFormat="1" x14ac:dyDescent="0.2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5044.2431207829177</v>
      </c>
      <c r="F35" s="150">
        <v>-5316.4468751841341</v>
      </c>
      <c r="G35" s="150">
        <v>-541.89879530297276</v>
      </c>
      <c r="H35" s="150">
        <v>6572.2932053118693</v>
      </c>
      <c r="I35" s="234">
        <v>-3555.1384123306066</v>
      </c>
      <c r="J35" s="150">
        <v>-689.26923552148958</v>
      </c>
      <c r="K35" s="150">
        <v>8649.0454471352878</v>
      </c>
      <c r="M35" s="8"/>
    </row>
    <row r="36" spans="1:13" s="3" customFormat="1" x14ac:dyDescent="0.2">
      <c r="A36" s="50" t="s">
        <v>49</v>
      </c>
      <c r="B36" s="73">
        <v>59</v>
      </c>
      <c r="C36" s="73">
        <v>4</v>
      </c>
      <c r="D36" s="65">
        <v>-50.000453</v>
      </c>
      <c r="E36" s="73">
        <v>-23.283550999999999</v>
      </c>
      <c r="F36" s="73">
        <v>0</v>
      </c>
      <c r="G36" s="73">
        <v>0</v>
      </c>
      <c r="H36" s="73">
        <v>2.9031729999999998</v>
      </c>
      <c r="I36" s="230">
        <v>0</v>
      </c>
      <c r="J36" s="73">
        <v>0</v>
      </c>
      <c r="K36" s="73">
        <v>2.9031729999999998</v>
      </c>
      <c r="M36" s="8"/>
    </row>
    <row r="37" spans="1:13" x14ac:dyDescent="0.2">
      <c r="A37" s="51" t="s">
        <v>146</v>
      </c>
      <c r="B37" s="73">
        <v>-9</v>
      </c>
      <c r="C37" s="73">
        <v>311</v>
      </c>
      <c r="D37" s="65">
        <v>2035.1196098999999</v>
      </c>
      <c r="E37" s="73">
        <v>107.35778358</v>
      </c>
      <c r="F37" s="73">
        <v>-22.36602881</v>
      </c>
      <c r="G37" s="73">
        <v>-23.612180630000001</v>
      </c>
      <c r="H37" s="73">
        <v>-293.10322925000003</v>
      </c>
      <c r="I37" s="230">
        <v>-20.513814570000001</v>
      </c>
      <c r="J37" s="73">
        <v>-22.964087630000002</v>
      </c>
      <c r="K37" s="73">
        <v>-279.46712701000001</v>
      </c>
      <c r="M37" s="8"/>
    </row>
    <row r="38" spans="1:13" x14ac:dyDescent="0.2">
      <c r="A38" s="149" t="s">
        <v>228</v>
      </c>
      <c r="B38" s="119"/>
      <c r="C38" s="119"/>
      <c r="D38" s="58"/>
      <c r="E38" s="119">
        <v>6223.4786794499996</v>
      </c>
      <c r="F38" s="119">
        <v>506.96700127140025</v>
      </c>
      <c r="G38" s="119">
        <v>851.50533473417499</v>
      </c>
      <c r="H38" s="119">
        <v>7933.6757762623338</v>
      </c>
      <c r="I38" s="231">
        <v>476.87482890862998</v>
      </c>
      <c r="J38" s="119">
        <v>755.95427663409851</v>
      </c>
      <c r="K38" s="119">
        <v>7231.8987881854682</v>
      </c>
      <c r="M38" s="8"/>
    </row>
    <row r="39" spans="1:13" x14ac:dyDescent="0.2">
      <c r="A39" s="149" t="s">
        <v>229</v>
      </c>
      <c r="B39" s="119"/>
      <c r="C39" s="119"/>
      <c r="D39" s="58"/>
      <c r="E39" s="119">
        <v>980.18225969999003</v>
      </c>
      <c r="F39" s="119">
        <v>5.8678567800000003</v>
      </c>
      <c r="G39" s="119">
        <v>-8.2891272199999992</v>
      </c>
      <c r="H39" s="119">
        <v>241.10410884999999</v>
      </c>
      <c r="I39" s="231">
        <v>26.400456779999999</v>
      </c>
      <c r="J39" s="119">
        <v>43.87184508</v>
      </c>
      <c r="K39" s="119">
        <v>118.89802933</v>
      </c>
      <c r="M39" s="8"/>
    </row>
    <row r="40" spans="1:13" x14ac:dyDescent="0.2">
      <c r="A40" s="149" t="s">
        <v>230</v>
      </c>
      <c r="B40" s="119"/>
      <c r="C40" s="119"/>
      <c r="D40" s="58"/>
      <c r="E40" s="119">
        <v>1109.1607742799999</v>
      </c>
      <c r="F40" s="119">
        <v>68.402033419999995</v>
      </c>
      <c r="G40" s="119">
        <v>131.78898004999999</v>
      </c>
      <c r="H40" s="119">
        <v>1026.8656352999999</v>
      </c>
      <c r="I40" s="231">
        <v>68.402033549999999</v>
      </c>
      <c r="J40" s="119">
        <v>131.78898007999999</v>
      </c>
      <c r="K40" s="119">
        <v>1026.8656353599999</v>
      </c>
      <c r="M40" s="8"/>
    </row>
    <row r="41" spans="1:13" x14ac:dyDescent="0.2">
      <c r="A41" s="149" t="s">
        <v>231</v>
      </c>
      <c r="B41" s="188"/>
      <c r="C41" s="188"/>
      <c r="D41" s="187"/>
      <c r="E41" s="188">
        <v>2304.9842989200001</v>
      </c>
      <c r="F41" s="188">
        <v>119.85825591</v>
      </c>
      <c r="G41" s="188">
        <v>469.91713527000002</v>
      </c>
      <c r="H41" s="188">
        <v>4643.2357958900002</v>
      </c>
      <c r="I41" s="235">
        <v>119.85825588</v>
      </c>
      <c r="J41" s="188">
        <v>469.91713526000001</v>
      </c>
      <c r="K41" s="188">
        <v>4643.2357957000004</v>
      </c>
      <c r="M41" s="8"/>
    </row>
    <row r="42" spans="1:13" x14ac:dyDescent="0.2">
      <c r="A42" s="51" t="s">
        <v>53</v>
      </c>
      <c r="B42" s="73">
        <v>9494</v>
      </c>
      <c r="C42" s="73">
        <v>11147</v>
      </c>
      <c r="D42" s="65">
        <v>39978.458485760733</v>
      </c>
      <c r="E42" s="73">
        <f>SUM(E38:E41)</f>
        <v>10617.806012349991</v>
      </c>
      <c r="F42" s="73">
        <v>701.09514738140024</v>
      </c>
      <c r="G42" s="73">
        <v>1444.922322834175</v>
      </c>
      <c r="H42" s="73">
        <v>13844.881316302333</v>
      </c>
      <c r="I42" s="230">
        <v>691.53557511862994</v>
      </c>
      <c r="J42" s="73">
        <v>1401.5322370540985</v>
      </c>
      <c r="K42" s="73">
        <v>13020.89824857547</v>
      </c>
      <c r="M42" s="8"/>
    </row>
    <row r="43" spans="1:13" x14ac:dyDescent="0.2">
      <c r="A43" s="51" t="s">
        <v>159</v>
      </c>
      <c r="B43" s="73">
        <v>488</v>
      </c>
      <c r="C43" s="73">
        <v>1697</v>
      </c>
      <c r="D43" s="65">
        <v>8897.6167878899996</v>
      </c>
      <c r="E43" s="73">
        <v>2806.1576575899999</v>
      </c>
      <c r="F43" s="73">
        <v>101.40616773000001</v>
      </c>
      <c r="G43" s="73">
        <v>272.87798651999998</v>
      </c>
      <c r="H43" s="73">
        <v>1710.31148813</v>
      </c>
      <c r="I43" s="230">
        <v>53.691309510000004</v>
      </c>
      <c r="J43" s="73">
        <v>188.49680776</v>
      </c>
      <c r="K43" s="73">
        <v>999.76854235999997</v>
      </c>
      <c r="M43" s="8"/>
    </row>
    <row r="44" spans="1:13" x14ac:dyDescent="0.2">
      <c r="A44" s="51" t="s">
        <v>160</v>
      </c>
      <c r="B44" s="73">
        <v>839</v>
      </c>
      <c r="C44" s="73">
        <v>39</v>
      </c>
      <c r="D44" s="65">
        <v>2544.1710603199999</v>
      </c>
      <c r="E44" s="73">
        <v>461.37747250000001</v>
      </c>
      <c r="F44" s="73">
        <v>24.212372800000001</v>
      </c>
      <c r="G44" s="73">
        <v>17.1228607</v>
      </c>
      <c r="H44" s="73">
        <v>178.22729512999999</v>
      </c>
      <c r="I44" s="230">
        <v>24.212372800000001</v>
      </c>
      <c r="J44" s="73">
        <v>17.122860679999999</v>
      </c>
      <c r="K44" s="73">
        <v>178.22729511</v>
      </c>
    </row>
    <row r="45" spans="1:13" x14ac:dyDescent="0.2">
      <c r="A45" s="51" t="s">
        <v>157</v>
      </c>
      <c r="B45" s="73">
        <v>-907</v>
      </c>
      <c r="C45" s="73">
        <v>113</v>
      </c>
      <c r="D45" s="65">
        <v>2631.6450710511831</v>
      </c>
      <c r="E45" s="73">
        <v>2439.6184416000001</v>
      </c>
      <c r="F45" s="73">
        <v>34.41123296</v>
      </c>
      <c r="G45" s="73">
        <v>-81.758062109999997</v>
      </c>
      <c r="H45" s="73">
        <v>1823.35609355</v>
      </c>
      <c r="I45" s="230">
        <v>34.848784870000003</v>
      </c>
      <c r="J45" s="73">
        <v>-81.60351387</v>
      </c>
      <c r="K45" s="73">
        <v>1801.89568317</v>
      </c>
    </row>
    <row r="46" spans="1:13" x14ac:dyDescent="0.2">
      <c r="A46" s="127" t="s">
        <v>170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0.114758</v>
      </c>
      <c r="G46" s="130">
        <v>60.327575000000003</v>
      </c>
      <c r="H46" s="130">
        <v>55.511080999999997</v>
      </c>
      <c r="I46" s="236">
        <v>0.114758</v>
      </c>
      <c r="J46" s="130">
        <v>60.327575000000003</v>
      </c>
      <c r="K46" s="130">
        <v>55.553967999999998</v>
      </c>
    </row>
    <row r="47" spans="1:13" x14ac:dyDescent="0.2">
      <c r="A47" s="74" t="s">
        <v>140</v>
      </c>
      <c r="B47" s="151">
        <v>46932</v>
      </c>
      <c r="C47" s="151">
        <v>55552</v>
      </c>
      <c r="D47" s="75">
        <v>62584.044424717031</v>
      </c>
      <c r="E47" s="151">
        <v>47225.713567807958</v>
      </c>
      <c r="F47" s="151">
        <v>-4420.5390922390252</v>
      </c>
      <c r="G47" s="151">
        <v>-695.19975682295706</v>
      </c>
      <c r="H47" s="151">
        <v>33436.255437753571</v>
      </c>
      <c r="I47" s="237">
        <v>-5291.7271014595772</v>
      </c>
      <c r="J47" s="151">
        <v>322.14833368305528</v>
      </c>
      <c r="K47" s="151">
        <v>23913.608509355734</v>
      </c>
    </row>
    <row r="48" spans="1:13" ht="13.5" thickBot="1" x14ac:dyDescent="0.25">
      <c r="A48" s="1" t="s">
        <v>251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6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K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A6" sqref="A6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6" t="s">
        <v>193</v>
      </c>
      <c r="B1" s="346"/>
      <c r="C1" s="346"/>
      <c r="D1" s="346"/>
      <c r="E1" s="346"/>
      <c r="F1" s="346"/>
      <c r="G1" s="346"/>
      <c r="H1" s="347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257</v>
      </c>
      <c r="H2" s="133" t="s">
        <v>259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46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44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155</v>
      </c>
      <c r="H10" s="58">
        <v>156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3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346</v>
      </c>
      <c r="H22" s="67">
        <f>SUM(H4:H21)</f>
        <v>347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38</v>
      </c>
      <c r="H28" s="58">
        <v>39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45</v>
      </c>
      <c r="H29" s="58">
        <v>46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178</v>
      </c>
      <c r="H34" s="65">
        <f>SUM(H28:H33)</f>
        <v>180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49</v>
      </c>
      <c r="H37" s="58">
        <v>50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32</v>
      </c>
      <c r="H40" s="58">
        <v>32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122</v>
      </c>
      <c r="H41" s="65">
        <f>SUM(H37:H40)</f>
        <v>123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1</v>
      </c>
      <c r="H45" s="65">
        <v>2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832</v>
      </c>
      <c r="H46" s="70">
        <f>H3+H22+H27+H34+H35+H36+H41+H42+H43+H44+H45</f>
        <v>837</v>
      </c>
    </row>
    <row r="47" spans="1:11" ht="13.5" thickBot="1" x14ac:dyDescent="0.25">
      <c r="A47" s="304" t="s">
        <v>145</v>
      </c>
      <c r="B47" s="304"/>
      <c r="C47" s="305"/>
      <c r="D47" s="305"/>
      <c r="E47" s="305"/>
      <c r="F47" s="305"/>
      <c r="G47" s="305"/>
      <c r="H47" s="300"/>
    </row>
    <row r="48" spans="1:11" x14ac:dyDescent="0.2">
      <c r="A48" s="303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B80"/>
  <sheetViews>
    <sheetView zoomScale="85" zoomScaleNormal="85" workbookViewId="0">
      <selection activeCell="A9" sqref="A9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9.5703125" style="10" customWidth="1"/>
    <col min="10" max="10" width="39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8.7109375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58" ht="20.25" customHeight="1" x14ac:dyDescent="0.2">
      <c r="A1" s="219" t="s">
        <v>182</v>
      </c>
      <c r="B1" s="219"/>
      <c r="C1" s="219"/>
      <c r="D1" s="219"/>
      <c r="E1" s="218"/>
      <c r="F1" s="218"/>
      <c r="G1" s="218"/>
      <c r="H1" s="218"/>
      <c r="J1" s="348" t="s">
        <v>183</v>
      </c>
      <c r="K1" s="349"/>
      <c r="L1" s="349"/>
      <c r="M1" s="349"/>
      <c r="N1" s="349"/>
      <c r="O1" s="349"/>
      <c r="P1" s="349"/>
      <c r="Q1" s="347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</row>
    <row r="2" spans="1:158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257</v>
      </c>
      <c r="G2" s="137" t="s">
        <v>259</v>
      </c>
      <c r="H2" s="137" t="s">
        <v>244</v>
      </c>
      <c r="J2" s="71" t="s">
        <v>167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257</v>
      </c>
      <c r="P2" s="137" t="s">
        <v>259</v>
      </c>
      <c r="Q2" s="137" t="s">
        <v>244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</row>
    <row r="3" spans="1:158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0</v>
      </c>
      <c r="G3" s="65">
        <v>0</v>
      </c>
      <c r="H3" s="65">
        <v>1723.7370261999999</v>
      </c>
      <c r="J3" s="90" t="s">
        <v>218</v>
      </c>
      <c r="M3">
        <v>0</v>
      </c>
      <c r="N3" s="157">
        <v>19.27577762</v>
      </c>
      <c r="O3" s="157">
        <v>0</v>
      </c>
      <c r="P3" s="157">
        <v>0</v>
      </c>
      <c r="Q3" s="91">
        <v>20.453448999999999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</row>
    <row r="4" spans="1:158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58">
        <v>0</v>
      </c>
      <c r="G4" s="331">
        <v>0</v>
      </c>
      <c r="H4" s="331">
        <v>10.99863</v>
      </c>
      <c r="J4" s="90" t="s">
        <v>4</v>
      </c>
      <c r="K4" s="157">
        <v>90.234087000000002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</row>
    <row r="5" spans="1:158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331">
        <v>0</v>
      </c>
      <c r="H5" s="331">
        <v>0</v>
      </c>
      <c r="J5" s="90" t="s">
        <v>28</v>
      </c>
      <c r="K5" s="157">
        <v>2.2942149999999999</v>
      </c>
      <c r="L5" s="157">
        <v>8</v>
      </c>
      <c r="M5" s="157"/>
      <c r="N5" s="157">
        <v>0</v>
      </c>
      <c r="O5" s="157">
        <v>0</v>
      </c>
      <c r="P5" s="91">
        <v>0</v>
      </c>
      <c r="Q5" s="91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</row>
    <row r="6" spans="1:158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58">
        <v>12.506206000000001</v>
      </c>
      <c r="G6" s="331">
        <v>0</v>
      </c>
      <c r="H6" s="331">
        <v>739.64977669999996</v>
      </c>
      <c r="J6" s="165" t="s">
        <v>211</v>
      </c>
      <c r="M6" s="157">
        <v>27.721057999999999</v>
      </c>
      <c r="N6" s="157">
        <v>0</v>
      </c>
      <c r="O6" s="157">
        <v>0</v>
      </c>
      <c r="P6" s="91">
        <v>0</v>
      </c>
      <c r="Q6" s="91">
        <v>0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</row>
    <row r="7" spans="1:158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331">
        <v>0</v>
      </c>
      <c r="H7" s="331">
        <v>64.5383195</v>
      </c>
      <c r="J7" s="90" t="s">
        <v>5</v>
      </c>
      <c r="K7" s="157">
        <v>2209.5706009999999</v>
      </c>
      <c r="L7" s="157">
        <v>2827</v>
      </c>
      <c r="M7" s="157">
        <v>1875.6078127000001</v>
      </c>
      <c r="N7" s="157">
        <v>3908.4660351100001</v>
      </c>
      <c r="O7" s="157">
        <v>0</v>
      </c>
      <c r="P7" s="91">
        <v>0</v>
      </c>
      <c r="Q7" s="91">
        <v>1047.0436016000001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</row>
    <row r="8" spans="1:158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58">
        <v>0</v>
      </c>
      <c r="G8" s="331">
        <v>0</v>
      </c>
      <c r="H8" s="331">
        <v>581.09823359999996</v>
      </c>
      <c r="J8" s="90" t="s">
        <v>148</v>
      </c>
      <c r="K8" s="157">
        <v>25.084599000000001</v>
      </c>
      <c r="L8" s="157">
        <v>46</v>
      </c>
      <c r="M8" s="157">
        <v>91.600043099999994</v>
      </c>
      <c r="N8" s="157">
        <v>83.284770099999989</v>
      </c>
      <c r="O8" s="157">
        <v>0</v>
      </c>
      <c r="P8" s="91">
        <v>0</v>
      </c>
      <c r="Q8" s="91">
        <v>0</v>
      </c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</row>
    <row r="9" spans="1:158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58">
        <v>0</v>
      </c>
      <c r="G9" s="331">
        <v>0</v>
      </c>
      <c r="H9" s="331">
        <v>266.4910471</v>
      </c>
      <c r="J9" s="90" t="s">
        <v>30</v>
      </c>
      <c r="K9" s="157">
        <v>182.11189400000001</v>
      </c>
      <c r="L9" s="157">
        <v>257</v>
      </c>
      <c r="M9" s="157">
        <v>200.969345</v>
      </c>
      <c r="N9" s="157">
        <v>254.35453899999999</v>
      </c>
      <c r="O9" s="157">
        <v>0</v>
      </c>
      <c r="P9" s="91">
        <v>0</v>
      </c>
      <c r="Q9" s="91">
        <v>576.690966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</row>
    <row r="10" spans="1:158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58">
        <v>0</v>
      </c>
      <c r="G10" s="331">
        <v>0</v>
      </c>
      <c r="H10" s="331">
        <v>7680.2657103800002</v>
      </c>
      <c r="J10" s="90" t="s">
        <v>187</v>
      </c>
      <c r="K10" s="157">
        <v>455.43793599999998</v>
      </c>
      <c r="L10" s="157">
        <v>644</v>
      </c>
      <c r="M10" s="157">
        <v>307.90923049999998</v>
      </c>
      <c r="N10" s="157">
        <v>891.73726739999995</v>
      </c>
      <c r="O10" s="157">
        <v>0</v>
      </c>
      <c r="P10" s="91">
        <v>0</v>
      </c>
      <c r="Q10" s="91">
        <v>391.01909619999998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</row>
    <row r="11" spans="1:158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58">
        <v>0</v>
      </c>
      <c r="G11" s="331">
        <v>0</v>
      </c>
      <c r="H11" s="331">
        <v>160.71370920000001</v>
      </c>
      <c r="J11" s="90" t="s">
        <v>6</v>
      </c>
      <c r="K11" s="157">
        <v>5071.6470499999996</v>
      </c>
      <c r="L11" s="157">
        <v>11078</v>
      </c>
      <c r="M11" s="157">
        <v>6203.9946461500003</v>
      </c>
      <c r="N11" s="157">
        <v>11460.456447750001</v>
      </c>
      <c r="O11" s="157">
        <v>0</v>
      </c>
      <c r="P11" s="91">
        <v>0</v>
      </c>
      <c r="Q11" s="91">
        <v>4667.2540783000004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</row>
    <row r="12" spans="1:158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58">
        <v>0</v>
      </c>
      <c r="G12" s="331">
        <v>0</v>
      </c>
      <c r="H12" s="331">
        <v>61.446460799999997</v>
      </c>
      <c r="J12" s="136" t="s">
        <v>217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</row>
    <row r="13" spans="1:158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331">
        <v>0</v>
      </c>
      <c r="H13" s="331">
        <v>116.639843</v>
      </c>
      <c r="J13" s="90" t="s">
        <v>152</v>
      </c>
      <c r="K13" s="157">
        <v>108.91398100000001</v>
      </c>
      <c r="L13" s="157">
        <v>120</v>
      </c>
      <c r="M13" s="157">
        <v>91.734298999999993</v>
      </c>
      <c r="N13" s="157">
        <v>262.85804100000001</v>
      </c>
      <c r="O13" s="157">
        <v>0</v>
      </c>
      <c r="P13" s="91">
        <v>0</v>
      </c>
      <c r="Q13" s="157">
        <v>113.810687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</row>
    <row r="14" spans="1:158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58">
        <v>0</v>
      </c>
      <c r="G14" s="331">
        <v>0</v>
      </c>
      <c r="H14" s="331">
        <v>62.2161069</v>
      </c>
      <c r="J14" s="90" t="s">
        <v>25</v>
      </c>
      <c r="K14" s="157">
        <v>70.675200000000004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29.800239999999999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</row>
    <row r="15" spans="1:158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58">
        <v>0</v>
      </c>
      <c r="G15" s="331">
        <v>0</v>
      </c>
      <c r="H15" s="331">
        <v>20.307880900000001</v>
      </c>
      <c r="J15" s="90" t="s">
        <v>235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</row>
    <row r="16" spans="1:158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58">
        <v>0</v>
      </c>
      <c r="G16" s="331">
        <v>0</v>
      </c>
      <c r="H16" s="331">
        <v>13.506864</v>
      </c>
      <c r="J16" s="90" t="s">
        <v>184</v>
      </c>
      <c r="K16" s="157">
        <v>0</v>
      </c>
      <c r="L16" s="157">
        <v>8</v>
      </c>
      <c r="M16" s="157">
        <v>3.6880250000000001</v>
      </c>
      <c r="N16" s="157">
        <v>11.363256</v>
      </c>
      <c r="O16" s="157">
        <v>0</v>
      </c>
      <c r="P16" s="91">
        <v>0</v>
      </c>
      <c r="Q16" s="91">
        <v>18.527557999999999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</row>
    <row r="17" spans="1:158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331">
        <v>0</v>
      </c>
      <c r="H17" s="331">
        <v>1306.42615</v>
      </c>
      <c r="J17" s="90" t="s">
        <v>7</v>
      </c>
      <c r="K17" s="157">
        <v>330.505315</v>
      </c>
      <c r="L17" s="157">
        <v>400</v>
      </c>
      <c r="M17" s="157">
        <v>286.06176499999998</v>
      </c>
      <c r="N17" s="157">
        <v>564.34682199999997</v>
      </c>
      <c r="O17" s="157">
        <v>0</v>
      </c>
      <c r="P17" s="91">
        <v>0</v>
      </c>
      <c r="Q17" s="91">
        <v>412.90492399999999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</row>
    <row r="18" spans="1:158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58">
        <v>0</v>
      </c>
      <c r="G18" s="331">
        <v>0</v>
      </c>
      <c r="H18" s="331">
        <v>53.240101199999998</v>
      </c>
      <c r="J18" s="90" t="s">
        <v>54</v>
      </c>
      <c r="K18" s="157">
        <v>27.912237999999999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1.6576105999999999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</row>
    <row r="19" spans="1:158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58">
        <v>0</v>
      </c>
      <c r="G19" s="331">
        <v>0</v>
      </c>
      <c r="H19" s="331">
        <v>128.8614565</v>
      </c>
      <c r="J19" s="136" t="s">
        <v>198</v>
      </c>
      <c r="L19" s="155">
        <v>0</v>
      </c>
      <c r="M19" s="157">
        <v>15.605219999999999</v>
      </c>
      <c r="N19" s="157">
        <v>0</v>
      </c>
      <c r="O19" s="157">
        <v>0</v>
      </c>
      <c r="P19" s="91">
        <v>0</v>
      </c>
      <c r="Q19" s="91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</row>
    <row r="20" spans="1:158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58">
        <v>0</v>
      </c>
      <c r="G20" s="331">
        <v>0</v>
      </c>
      <c r="H20" s="331">
        <v>8.5153047999999991</v>
      </c>
      <c r="J20" s="90" t="s">
        <v>8</v>
      </c>
      <c r="K20" s="157">
        <v>213.46014299999999</v>
      </c>
      <c r="L20" s="157">
        <v>245</v>
      </c>
      <c r="M20" s="157">
        <v>193.972947</v>
      </c>
      <c r="N20" s="157">
        <v>198.372772</v>
      </c>
      <c r="O20" s="157">
        <v>108.478038</v>
      </c>
      <c r="P20" s="91">
        <v>0</v>
      </c>
      <c r="Q20" s="91">
        <v>216.956076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</row>
    <row r="21" spans="1:158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331">
        <v>0</v>
      </c>
      <c r="H21" s="331">
        <v>665.3142818</v>
      </c>
      <c r="J21" s="90" t="s">
        <v>55</v>
      </c>
      <c r="K21" s="157">
        <v>18.415610999999998</v>
      </c>
      <c r="L21" s="157">
        <v>61</v>
      </c>
      <c r="M21" s="157">
        <v>22.573699999999999</v>
      </c>
      <c r="N21" s="157">
        <v>26.746500000000001</v>
      </c>
      <c r="O21" s="157">
        <v>0</v>
      </c>
      <c r="P21" s="91">
        <v>0</v>
      </c>
      <c r="Q21" s="91">
        <v>13.882400000000001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</row>
    <row r="22" spans="1:158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12.506206000000001</v>
      </c>
      <c r="G22" s="67">
        <v>0</v>
      </c>
      <c r="H22" s="67">
        <v>11940.229876379999</v>
      </c>
      <c r="I22" s="28"/>
      <c r="J22" s="136" t="s">
        <v>224</v>
      </c>
      <c r="N22" s="157">
        <v>0</v>
      </c>
      <c r="O22" s="157">
        <v>0</v>
      </c>
      <c r="P22">
        <v>0</v>
      </c>
      <c r="Q22" s="91"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</row>
    <row r="23" spans="1:158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58">
        <v>0</v>
      </c>
      <c r="G23" s="331">
        <v>0</v>
      </c>
      <c r="H23" s="331">
        <v>210.48480000000001</v>
      </c>
      <c r="I23" s="28"/>
      <c r="J23" s="90" t="s">
        <v>9</v>
      </c>
      <c r="K23" s="157">
        <v>729.47063800000001</v>
      </c>
      <c r="L23" s="157">
        <v>1665</v>
      </c>
      <c r="M23" s="157">
        <v>841.58501870000009</v>
      </c>
      <c r="N23" s="157">
        <v>2470.4918959000001</v>
      </c>
      <c r="O23" s="157">
        <v>0</v>
      </c>
      <c r="P23" s="91">
        <v>0</v>
      </c>
      <c r="Q23" s="91">
        <v>579.78826189999995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</row>
    <row r="24" spans="1:158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58">
        <v>0</v>
      </c>
      <c r="G24" s="331">
        <v>3.8552192000000001</v>
      </c>
      <c r="H24" s="331">
        <v>672.69029999999998</v>
      </c>
      <c r="I24" s="28"/>
      <c r="J24" s="90" t="s">
        <v>204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</row>
    <row r="25" spans="1:158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0</v>
      </c>
      <c r="G25" s="331">
        <v>1.3179744</v>
      </c>
      <c r="H25" s="331">
        <v>848.93611220000003</v>
      </c>
      <c r="I25" s="28"/>
      <c r="J25" s="90" t="s">
        <v>205</v>
      </c>
      <c r="K25" s="157">
        <v>431.37643500000001</v>
      </c>
      <c r="L25" s="157">
        <v>868</v>
      </c>
      <c r="M25" s="157">
        <v>400.9187776</v>
      </c>
      <c r="N25" s="157">
        <v>1544.2379255999999</v>
      </c>
      <c r="O25" s="157">
        <v>0</v>
      </c>
      <c r="P25" s="91">
        <v>0</v>
      </c>
      <c r="Q25" s="91">
        <v>765.14405509999995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</row>
    <row r="26" spans="1:158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58">
        <v>0</v>
      </c>
      <c r="G26" s="331">
        <v>0</v>
      </c>
      <c r="H26" s="331">
        <v>3.3696225000000002</v>
      </c>
      <c r="J26" s="90" t="s">
        <v>56</v>
      </c>
      <c r="K26" s="157">
        <v>135.686104</v>
      </c>
      <c r="L26" s="157">
        <v>175</v>
      </c>
      <c r="M26" s="157">
        <v>140.14610400000001</v>
      </c>
      <c r="N26" s="157">
        <v>244.71363199999999</v>
      </c>
      <c r="O26" s="157">
        <v>0</v>
      </c>
      <c r="P26" s="91">
        <v>0</v>
      </c>
      <c r="Q26" s="91">
        <v>40.884903000000001</v>
      </c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</row>
    <row r="27" spans="1:158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0</v>
      </c>
      <c r="G27" s="67">
        <v>5.1731936000000003</v>
      </c>
      <c r="H27" s="67">
        <v>1735.4808347000001</v>
      </c>
      <c r="J27" s="90" t="s">
        <v>26</v>
      </c>
      <c r="K27" s="157">
        <v>572.03526099999999</v>
      </c>
      <c r="L27" s="157">
        <v>1329</v>
      </c>
      <c r="M27" s="157">
        <v>731.92828699999995</v>
      </c>
      <c r="N27" s="157">
        <v>1222.4354699999999</v>
      </c>
      <c r="O27" s="157">
        <v>0</v>
      </c>
      <c r="P27" s="91">
        <v>0</v>
      </c>
      <c r="Q27" s="91">
        <v>1046.6634759999999</v>
      </c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</row>
    <row r="28" spans="1:158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58">
        <v>0</v>
      </c>
      <c r="G28" s="331">
        <v>0</v>
      </c>
      <c r="H28" s="331">
        <v>233.16987370000001</v>
      </c>
      <c r="I28" s="28"/>
      <c r="J28" s="136" t="s">
        <v>188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</row>
    <row r="29" spans="1:158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58">
        <v>95.971832000000006</v>
      </c>
      <c r="G29" s="331">
        <v>0</v>
      </c>
      <c r="H29" s="331">
        <v>466.85218279999998</v>
      </c>
      <c r="J29" s="90" t="s">
        <v>10</v>
      </c>
      <c r="K29" s="157">
        <v>38.288007999999998</v>
      </c>
      <c r="L29" s="157">
        <v>29</v>
      </c>
      <c r="M29" s="157">
        <v>59.330669999999998</v>
      </c>
      <c r="N29" s="157">
        <v>48.489375000000003</v>
      </c>
      <c r="O29" s="157">
        <v>0</v>
      </c>
      <c r="P29" s="91">
        <v>0</v>
      </c>
      <c r="Q29" s="91">
        <v>35.329996999999999</v>
      </c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</row>
    <row r="30" spans="1:158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58">
        <v>0</v>
      </c>
      <c r="G30" s="331">
        <v>0</v>
      </c>
      <c r="H30" s="331">
        <v>391.89024840000002</v>
      </c>
      <c r="J30" s="90" t="s">
        <v>57</v>
      </c>
      <c r="K30" s="157">
        <v>76.970388</v>
      </c>
      <c r="L30" s="157">
        <v>84</v>
      </c>
      <c r="M30" s="157">
        <v>87.506647799999996</v>
      </c>
      <c r="N30" s="157">
        <v>45.470188299999997</v>
      </c>
      <c r="O30" s="157">
        <v>0</v>
      </c>
      <c r="P30" s="91">
        <v>0</v>
      </c>
      <c r="Q30" s="91">
        <v>188.749436</v>
      </c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</row>
    <row r="31" spans="1:158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58">
        <v>0</v>
      </c>
      <c r="G31" s="331">
        <v>0</v>
      </c>
      <c r="H31" s="331">
        <v>416.59608700000001</v>
      </c>
      <c r="J31" s="90" t="s">
        <v>11</v>
      </c>
      <c r="K31" s="157">
        <v>6348.948394</v>
      </c>
      <c r="L31" s="157">
        <v>8289</v>
      </c>
      <c r="M31" s="157">
        <v>7639.2001813499992</v>
      </c>
      <c r="N31" s="157">
        <v>7813.8843063999993</v>
      </c>
      <c r="O31" s="157">
        <v>0</v>
      </c>
      <c r="P31" s="91">
        <v>5</v>
      </c>
      <c r="Q31" s="91">
        <v>3531.1101877999999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</row>
    <row r="32" spans="1:158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58">
        <v>0</v>
      </c>
      <c r="G32" s="331">
        <v>0</v>
      </c>
      <c r="H32" s="331">
        <v>0</v>
      </c>
      <c r="J32" s="90" t="s">
        <v>12</v>
      </c>
      <c r="K32" s="157">
        <v>893.99021000000005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</row>
    <row r="33" spans="1:158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331">
        <v>0</v>
      </c>
      <c r="H33" s="331">
        <v>0</v>
      </c>
      <c r="J33" s="90" t="s">
        <v>201</v>
      </c>
      <c r="K33" s="157">
        <v>179.09575100000001</v>
      </c>
      <c r="L33" s="157">
        <v>390</v>
      </c>
      <c r="M33" s="157">
        <v>520.69036319999998</v>
      </c>
      <c r="N33" s="157">
        <v>342.55733930000002</v>
      </c>
      <c r="O33" s="157">
        <v>0</v>
      </c>
      <c r="P33" s="91">
        <v>0</v>
      </c>
      <c r="Q33" s="91">
        <v>371.34042499999998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</row>
    <row r="34" spans="1:158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95.971832000000006</v>
      </c>
      <c r="G34" s="67">
        <v>0</v>
      </c>
      <c r="H34" s="67">
        <v>1508.5083918999999</v>
      </c>
      <c r="J34" s="90" t="s">
        <v>156</v>
      </c>
      <c r="K34" s="157">
        <v>336.12437299999999</v>
      </c>
      <c r="L34" s="157">
        <v>581</v>
      </c>
      <c r="M34" s="157">
        <v>872.92123400000003</v>
      </c>
      <c r="N34" s="157">
        <v>997.850054</v>
      </c>
      <c r="O34" s="157">
        <v>0</v>
      </c>
      <c r="P34" s="91">
        <v>0</v>
      </c>
      <c r="Q34" s="91">
        <v>239.92982000000001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</row>
    <row r="35" spans="1:158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153</v>
      </c>
      <c r="K35" s="157">
        <v>3.2044760000000001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</row>
    <row r="36" spans="1:158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951.24183100000005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1173.7184471999999</v>
      </c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</row>
    <row r="37" spans="1:158" x14ac:dyDescent="0.2">
      <c r="A37" s="149" t="s">
        <v>228</v>
      </c>
      <c r="E37" s="131">
        <v>755.20152599999994</v>
      </c>
      <c r="F37" s="131">
        <v>0</v>
      </c>
      <c r="G37" s="131">
        <v>0</v>
      </c>
      <c r="H37" s="131">
        <v>404.02669250000002</v>
      </c>
      <c r="J37" s="90" t="s">
        <v>23</v>
      </c>
      <c r="K37" s="157">
        <v>14.711112999999999</v>
      </c>
      <c r="L37" s="157">
        <v>0</v>
      </c>
      <c r="M37" s="157">
        <v>9.3135890000000003</v>
      </c>
      <c r="N37" s="157">
        <v>11.603073999999999</v>
      </c>
      <c r="O37" s="157">
        <v>0</v>
      </c>
      <c r="P37" s="91">
        <v>0</v>
      </c>
      <c r="Q37" s="91">
        <v>7.3032599999999999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</row>
    <row r="38" spans="1:158" x14ac:dyDescent="0.2">
      <c r="A38" s="149" t="s">
        <v>229</v>
      </c>
      <c r="E38" s="131">
        <v>91.162967399999999</v>
      </c>
      <c r="F38" s="131">
        <v>0</v>
      </c>
      <c r="G38" s="131">
        <v>0</v>
      </c>
      <c r="H38" s="131">
        <v>228.05057600000001</v>
      </c>
      <c r="J38" s="90" t="s">
        <v>24</v>
      </c>
      <c r="K38" s="157">
        <v>6.2508119999999998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</row>
    <row r="39" spans="1:158" x14ac:dyDescent="0.2">
      <c r="A39" s="149" t="s">
        <v>230</v>
      </c>
      <c r="E39" s="131">
        <v>123.23885079999999</v>
      </c>
      <c r="F39" s="131">
        <v>0</v>
      </c>
      <c r="G39" s="131">
        <v>0</v>
      </c>
      <c r="H39" s="131">
        <v>65.803196600000007</v>
      </c>
      <c r="J39" s="90" t="s">
        <v>27</v>
      </c>
      <c r="K39" s="157">
        <v>25.835184999999999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</row>
    <row r="40" spans="1:158" x14ac:dyDescent="0.2">
      <c r="A40" s="149" t="s">
        <v>231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154</v>
      </c>
      <c r="K40" s="157">
        <v>1015.933087</v>
      </c>
      <c r="L40" s="157">
        <v>1289</v>
      </c>
      <c r="M40" s="157">
        <v>823.15543724999998</v>
      </c>
      <c r="N40" s="157">
        <v>1711.8396769999999</v>
      </c>
      <c r="O40" s="157">
        <v>0</v>
      </c>
      <c r="P40" s="91">
        <v>0</v>
      </c>
      <c r="Q40" s="91">
        <v>686.66181889999996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</row>
    <row r="41" spans="1:158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0</v>
      </c>
      <c r="G41" s="65">
        <v>0</v>
      </c>
      <c r="H41" s="65">
        <v>935.70291810000003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</row>
    <row r="42" spans="1:158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0</v>
      </c>
      <c r="G42" s="65">
        <v>0</v>
      </c>
      <c r="H42" s="65">
        <v>70.454365199999998</v>
      </c>
      <c r="I42" s="154"/>
      <c r="J42" s="90" t="s">
        <v>189</v>
      </c>
      <c r="K42" s="157">
        <v>274</v>
      </c>
      <c r="L42" s="157">
        <v>793</v>
      </c>
      <c r="M42" s="157">
        <v>637.70397649999995</v>
      </c>
      <c r="N42" s="157">
        <v>677.74361859999999</v>
      </c>
      <c r="O42" s="157">
        <v>0</v>
      </c>
      <c r="P42" s="91">
        <v>0</v>
      </c>
      <c r="Q42" s="91">
        <v>471.17432960000002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</row>
    <row r="43" spans="1:158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66.236260000000001</v>
      </c>
      <c r="N43" s="157">
        <v>304.332314</v>
      </c>
      <c r="O43" s="157">
        <v>0</v>
      </c>
      <c r="P43" s="91">
        <v>0</v>
      </c>
      <c r="Q43" s="91">
        <v>70.892813000000004</v>
      </c>
      <c r="R43" s="160"/>
      <c r="S43" s="210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</row>
    <row r="44" spans="1:158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38546.697506479992</v>
      </c>
      <c r="O44" s="168">
        <v>108.478038</v>
      </c>
      <c r="P44" s="168">
        <f>SUM(P3:P43)</f>
        <v>5</v>
      </c>
      <c r="Q44" s="168">
        <f>SUM(Q3:Q43)</f>
        <v>17938.66509758</v>
      </c>
      <c r="R44" s="160"/>
      <c r="S44" s="210"/>
    </row>
    <row r="45" spans="1:158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10"/>
    </row>
    <row r="46" spans="1:158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108.47803800000001</v>
      </c>
      <c r="G46" s="120">
        <v>5.1731936000000003</v>
      </c>
      <c r="H46" s="120">
        <v>17938.66509758</v>
      </c>
      <c r="I46" s="28"/>
      <c r="N46" s="29"/>
      <c r="O46" s="29"/>
      <c r="P46" s="29"/>
      <c r="R46" s="160"/>
      <c r="S46" s="210"/>
    </row>
    <row r="47" spans="1:158" s="10" customFormat="1" ht="11.25" customHeight="1" x14ac:dyDescent="0.2">
      <c r="N47" s="29"/>
      <c r="O47" s="145"/>
      <c r="P47" s="145"/>
      <c r="Q47" s="28"/>
      <c r="R47" s="160"/>
    </row>
    <row r="48" spans="1:158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J1:Q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9" sqref="A9"/>
    </sheetView>
  </sheetViews>
  <sheetFormatPr defaultRowHeight="12.75" x14ac:dyDescent="0.2"/>
  <cols>
    <col min="1" max="1" width="28.7109375" customWidth="1"/>
    <col min="2" max="7" width="9" bestFit="1" customWidth="1"/>
    <col min="8" max="8" width="12.5703125" bestFit="1" customWidth="1"/>
    <col min="9" max="9" width="8.85546875" style="268" customWidth="1"/>
    <col min="10" max="10" width="40.710937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140625" bestFit="1" customWidth="1"/>
    <col min="17" max="17" width="11.7109375" customWidth="1"/>
    <col min="18" max="32" width="9.140625" style="161"/>
  </cols>
  <sheetData>
    <row r="1" spans="1:17" ht="13.15" customHeight="1" x14ac:dyDescent="0.2">
      <c r="A1" s="350" t="s">
        <v>196</v>
      </c>
      <c r="B1" s="351"/>
      <c r="C1" s="351"/>
      <c r="D1" s="351"/>
      <c r="E1" s="349"/>
      <c r="F1" s="349"/>
      <c r="G1" s="349"/>
      <c r="H1" s="347"/>
      <c r="J1" s="352" t="s">
        <v>194</v>
      </c>
      <c r="K1" s="353"/>
      <c r="L1" s="353"/>
      <c r="M1" s="353"/>
      <c r="N1" s="354"/>
      <c r="O1" s="354"/>
      <c r="P1" s="354"/>
      <c r="Q1" s="354"/>
    </row>
    <row r="2" spans="1:17" x14ac:dyDescent="0.2">
      <c r="A2" s="239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257</v>
      </c>
      <c r="G2" s="137" t="s">
        <v>259</v>
      </c>
      <c r="H2" s="137" t="s">
        <v>244</v>
      </c>
      <c r="J2" s="125" t="s">
        <v>121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257</v>
      </c>
      <c r="P2" s="122" t="s">
        <v>259</v>
      </c>
      <c r="Q2" s="122" t="s">
        <v>244</v>
      </c>
    </row>
    <row r="3" spans="1:17" x14ac:dyDescent="0.2">
      <c r="A3" s="240" t="s">
        <v>31</v>
      </c>
      <c r="B3" s="241">
        <v>-506</v>
      </c>
      <c r="C3" s="241">
        <v>-8602</v>
      </c>
      <c r="D3" s="241">
        <v>-2868.1938657500095</v>
      </c>
      <c r="E3" s="242">
        <v>-1337.34603423</v>
      </c>
      <c r="F3" s="242">
        <f>'1.2 Nettokøb område'!F4-'1.4 Udbytter'!F3</f>
        <v>-206.71543564000001</v>
      </c>
      <c r="G3" s="242">
        <f>'1.2 Nettokøb område'!G4-'1.4 Udbytter'!G3</f>
        <v>-194.28922585000001</v>
      </c>
      <c r="H3" s="242">
        <f>'1.2 Nettokøb område'!H4-'1.4 Udbytter'!H3</f>
        <v>-3940.1336875799998</v>
      </c>
      <c r="J3" t="s">
        <v>218</v>
      </c>
      <c r="M3" s="173">
        <f>'2.3 Foreninger nettokøb'!D4-'1.4 Udbytter'!M3</f>
        <v>484.36183620000003</v>
      </c>
      <c r="N3" s="208">
        <v>238.55137038000004</v>
      </c>
      <c r="O3" s="157">
        <f>'2.3 Foreninger nettokøb'!F4-'1.4 Udbytter'!O3</f>
        <v>41.261155000000002</v>
      </c>
      <c r="P3" s="157">
        <f>'2.3 Foreninger nettokøb'!G4-'1.4 Udbytter'!P3</f>
        <v>52.570155999999997</v>
      </c>
      <c r="Q3" s="157">
        <f>'2.3 Foreninger nettokøb'!H4-'1.4 Udbytter'!Q3</f>
        <v>322.53543000000002</v>
      </c>
    </row>
    <row r="4" spans="1:17" x14ac:dyDescent="0.2">
      <c r="A4" s="243" t="s">
        <v>192</v>
      </c>
      <c r="B4" s="244">
        <v>-140</v>
      </c>
      <c r="C4" s="244">
        <v>-59</v>
      </c>
      <c r="D4" s="244">
        <v>-39.469504999999998</v>
      </c>
      <c r="E4" s="245">
        <v>-4.5038040000000006</v>
      </c>
      <c r="F4" s="245">
        <f>'1.2 Nettokøb område'!F5-'1.4 Udbytter'!F4</f>
        <v>1.1356999999999999</v>
      </c>
      <c r="G4" s="245">
        <f>'1.2 Nettokøb område'!G5-'1.4 Udbytter'!G4</f>
        <v>6.791436</v>
      </c>
      <c r="H4" s="245">
        <f>'1.2 Nettokøb område'!H5-'1.4 Udbytter'!H4</f>
        <v>-95.740577000000002</v>
      </c>
      <c r="J4" s="126" t="s">
        <v>4</v>
      </c>
      <c r="K4" s="157">
        <v>72.765912999999998</v>
      </c>
      <c r="L4" s="157">
        <v>436</v>
      </c>
      <c r="M4" s="173">
        <f>'2.3 Foreninger nettokøb'!D5-'1.4 Udbytter'!M4</f>
        <v>30.55713978</v>
      </c>
      <c r="N4" s="208">
        <v>-87.594678920000007</v>
      </c>
      <c r="O4" s="157">
        <f>'2.3 Foreninger nettokøb'!F5-'1.4 Udbytter'!O4</f>
        <v>-248.89625000000001</v>
      </c>
      <c r="P4" s="157">
        <f>'2.3 Foreninger nettokøb'!G5-'1.4 Udbytter'!P4</f>
        <v>1.13425</v>
      </c>
      <c r="Q4" s="157">
        <f>'2.3 Foreninger nettokøb'!H5-'1.4 Udbytter'!Q4</f>
        <v>-325.21945058</v>
      </c>
    </row>
    <row r="5" spans="1:17" x14ac:dyDescent="0.2">
      <c r="A5" s="243" t="s">
        <v>32</v>
      </c>
      <c r="B5" s="244">
        <v>0</v>
      </c>
      <c r="C5" s="244">
        <v>0</v>
      </c>
      <c r="D5" s="244">
        <v>0</v>
      </c>
      <c r="E5" s="245">
        <v>0</v>
      </c>
      <c r="F5" s="245">
        <f>'1.2 Nettokøb område'!F6-'1.4 Udbytter'!F5</f>
        <v>0.60240000000000005</v>
      </c>
      <c r="G5" s="245">
        <f>'1.2 Nettokøb område'!G6-'1.4 Udbytter'!G5</f>
        <v>3.0609999999999999</v>
      </c>
      <c r="H5" s="245">
        <f>'1.2 Nettokøb område'!H6-'1.4 Udbytter'!H5</f>
        <v>1450.512702</v>
      </c>
      <c r="J5" s="126" t="s">
        <v>28</v>
      </c>
      <c r="K5" s="157">
        <v>-114.29421499999999</v>
      </c>
      <c r="L5" s="157">
        <v>-102</v>
      </c>
      <c r="M5" s="173">
        <f>'2.3 Foreninger nettokøb'!D6-'1.4 Udbytter'!M5</f>
        <v>0</v>
      </c>
      <c r="N5" s="208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x14ac:dyDescent="0.2">
      <c r="A6" s="243" t="s">
        <v>50</v>
      </c>
      <c r="B6" s="244">
        <v>-6109</v>
      </c>
      <c r="C6" s="244">
        <v>-620</v>
      </c>
      <c r="D6" s="244">
        <v>2834.8729614878175</v>
      </c>
      <c r="E6" s="245">
        <v>4001.3872446955361</v>
      </c>
      <c r="F6" s="245">
        <f>'1.2 Nettokøb område'!F7-'1.4 Udbytter'!F6</f>
        <v>-276.22464834000004</v>
      </c>
      <c r="G6" s="245">
        <f>'1.2 Nettokøb område'!G7-'1.4 Udbytter'!G6</f>
        <v>-4.4743636200000001</v>
      </c>
      <c r="H6" s="245">
        <f>'1.2 Nettokøb område'!H7-'1.4 Udbytter'!H6</f>
        <v>-6401.1428094700004</v>
      </c>
      <c r="J6" s="126" t="s">
        <v>211</v>
      </c>
      <c r="K6" s="157"/>
      <c r="L6" s="157"/>
      <c r="M6" s="173">
        <f>'2.3 Foreninger nettokøb'!D7-'1.4 Udbytter'!M6</f>
        <v>37.186149999999998</v>
      </c>
      <c r="N6" s="208">
        <v>-146.58642377999999</v>
      </c>
      <c r="O6" s="157">
        <f>'2.3 Foreninger nettokøb'!F7-'1.4 Udbytter'!O6</f>
        <v>-2.2561337899999998</v>
      </c>
      <c r="P6" s="157">
        <f>'2.3 Foreninger nettokøb'!G7-'1.4 Udbytter'!P6</f>
        <v>1.5394218</v>
      </c>
      <c r="Q6" s="157">
        <f>'2.3 Foreninger nettokøb'!H7-'1.4 Udbytter'!Q6</f>
        <v>-592.70754710000006</v>
      </c>
    </row>
    <row r="7" spans="1:17" x14ac:dyDescent="0.2">
      <c r="A7" s="243" t="s">
        <v>33</v>
      </c>
      <c r="B7" s="244">
        <v>-262</v>
      </c>
      <c r="C7" s="244">
        <v>-302</v>
      </c>
      <c r="D7" s="244">
        <v>22.121479730000001</v>
      </c>
      <c r="E7" s="245">
        <v>-392.73412461999999</v>
      </c>
      <c r="F7" s="245">
        <f>'1.2 Nettokøb område'!F8-'1.4 Udbytter'!F7</f>
        <v>1.9178820000000001</v>
      </c>
      <c r="G7" s="245">
        <f>'1.2 Nettokøb område'!G8-'1.4 Udbytter'!G7</f>
        <v>-15.707133669999999</v>
      </c>
      <c r="H7" s="245">
        <f>'1.2 Nettokøb område'!H8-'1.4 Udbytter'!H7</f>
        <v>-138.96690194000001</v>
      </c>
      <c r="J7" s="126" t="s">
        <v>5</v>
      </c>
      <c r="K7" s="157">
        <v>7990.4293990000006</v>
      </c>
      <c r="L7" s="157">
        <v>2452</v>
      </c>
      <c r="M7" s="173">
        <f>'2.3 Foreninger nettokøb'!D8-'1.4 Udbytter'!M7</f>
        <v>-1225.3899013210601</v>
      </c>
      <c r="N7" s="208">
        <v>-700.97813307085016</v>
      </c>
      <c r="O7" s="157">
        <f>'2.3 Foreninger nettokøb'!F8-'1.4 Udbytter'!O7</f>
        <v>471.22801576000001</v>
      </c>
      <c r="P7" s="157">
        <f>'2.3 Foreninger nettokøb'!G8-'1.4 Udbytter'!P7</f>
        <v>484.53045483</v>
      </c>
      <c r="Q7" s="157">
        <f>'2.3 Foreninger nettokøb'!H8-'1.4 Udbytter'!Q7</f>
        <v>9964.9593239699989</v>
      </c>
    </row>
    <row r="8" spans="1:17" x14ac:dyDescent="0.2">
      <c r="A8" s="243" t="s">
        <v>34</v>
      </c>
      <c r="B8" s="244">
        <v>988</v>
      </c>
      <c r="C8" s="244">
        <v>-1974</v>
      </c>
      <c r="D8" s="244">
        <v>2614.8115872122999</v>
      </c>
      <c r="E8" s="245">
        <v>-2775.5323452551156</v>
      </c>
      <c r="F8" s="245">
        <f>'1.2 Nettokøb område'!F9-'1.4 Udbytter'!F8</f>
        <v>-479.91489764274428</v>
      </c>
      <c r="G8" s="245">
        <f>'1.2 Nettokøb område'!G9-'1.4 Udbytter'!G8</f>
        <v>60.848267069999999</v>
      </c>
      <c r="H8" s="245">
        <f>'1.2 Nettokøb område'!H9-'1.4 Udbytter'!H8</f>
        <v>-5187.6639765498221</v>
      </c>
      <c r="J8" s="126" t="s">
        <v>148</v>
      </c>
      <c r="K8" s="157">
        <v>31.915400999999999</v>
      </c>
      <c r="L8" s="157">
        <v>27</v>
      </c>
      <c r="M8" s="173">
        <f>'2.3 Foreninger nettokøb'!D9-'1.4 Udbytter'!M8</f>
        <v>-25.571358239999995</v>
      </c>
      <c r="N8" s="208">
        <v>-96.493304649999985</v>
      </c>
      <c r="O8" s="157">
        <f>'2.3 Foreninger nettokøb'!F9-'1.4 Udbytter'!O8</f>
        <v>-15.888866480000001</v>
      </c>
      <c r="P8" s="157">
        <f>'2.3 Foreninger nettokøb'!G9-'1.4 Udbytter'!P8</f>
        <v>-44.333748749999998</v>
      </c>
      <c r="Q8" s="157">
        <f>'2.3 Foreninger nettokøb'!H9-'1.4 Udbytter'!Q8</f>
        <v>-219.43047804</v>
      </c>
    </row>
    <row r="9" spans="1:17" x14ac:dyDescent="0.2">
      <c r="A9" s="243" t="s">
        <v>35</v>
      </c>
      <c r="B9" s="244">
        <v>-424</v>
      </c>
      <c r="C9" s="244">
        <v>515</v>
      </c>
      <c r="D9" s="244">
        <v>-388.93744536999998</v>
      </c>
      <c r="E9" s="245">
        <v>-1661.3918027499999</v>
      </c>
      <c r="F9" s="245">
        <f>'1.2 Nettokøb område'!F10-'1.4 Udbytter'!F9</f>
        <v>-88.653617080000004</v>
      </c>
      <c r="G9" s="245">
        <f>'1.2 Nettokøb område'!G10-'1.4 Udbytter'!G9</f>
        <v>-116.51401222</v>
      </c>
      <c r="H9" s="245">
        <f>'1.2 Nettokøb område'!H10-'1.4 Udbytter'!H9</f>
        <v>-1928.43850688</v>
      </c>
      <c r="J9" s="126" t="s">
        <v>30</v>
      </c>
      <c r="K9" s="157">
        <v>-89.111894000000007</v>
      </c>
      <c r="L9" s="157">
        <v>52</v>
      </c>
      <c r="M9" s="173">
        <f>'2.3 Foreninger nettokøb'!D10-'1.4 Udbytter'!M9</f>
        <v>758.71804788999998</v>
      </c>
      <c r="N9" s="208">
        <v>861.44187778000014</v>
      </c>
      <c r="O9" s="157">
        <f>'2.3 Foreninger nettokøb'!F10-'1.4 Udbytter'!O9</f>
        <v>546.46217376000004</v>
      </c>
      <c r="P9" s="157">
        <f>'2.3 Foreninger nettokøb'!G10-'1.4 Udbytter'!P9</f>
        <v>480.44663000000003</v>
      </c>
      <c r="Q9" s="157">
        <f>'2.3 Foreninger nettokøb'!H10-'1.4 Udbytter'!Q9</f>
        <v>1824.7162704699999</v>
      </c>
    </row>
    <row r="10" spans="1:17" x14ac:dyDescent="0.2">
      <c r="A10" s="243" t="s">
        <v>36</v>
      </c>
      <c r="B10" s="244">
        <v>7424</v>
      </c>
      <c r="C10" s="244">
        <v>11333</v>
      </c>
      <c r="D10" s="244">
        <v>-1107.6929854444634</v>
      </c>
      <c r="E10" s="245">
        <v>2313.3488168146268</v>
      </c>
      <c r="F10" s="245">
        <f>'1.2 Nettokøb område'!F11-'1.4 Udbytter'!F10</f>
        <v>-352.53154705523258</v>
      </c>
      <c r="G10" s="245">
        <f>'1.2 Nettokøb område'!G11-'1.4 Udbytter'!G10</f>
        <v>-3.9777611574377998</v>
      </c>
      <c r="H10" s="245">
        <v>5501.8835971763338</v>
      </c>
      <c r="J10" s="126" t="s">
        <v>214</v>
      </c>
      <c r="K10" s="157">
        <v>676.56206399999996</v>
      </c>
      <c r="L10" s="157">
        <v>525</v>
      </c>
      <c r="M10" s="173">
        <f>'2.3 Foreninger nettokøb'!D11-'1.4 Udbytter'!M10</f>
        <v>-1812.71829327</v>
      </c>
      <c r="N10" s="208">
        <v>-271.09465397999998</v>
      </c>
      <c r="O10" s="157">
        <f>'2.3 Foreninger nettokøb'!F11-'1.4 Udbytter'!O10</f>
        <v>-164.29556664</v>
      </c>
      <c r="P10" s="157">
        <f>'2.3 Foreninger nettokøb'!G11-'1.4 Udbytter'!P10</f>
        <v>-4.0034748699999998</v>
      </c>
      <c r="Q10" s="157">
        <f>'2.3 Foreninger nettokøb'!H11-'1.4 Udbytter'!Q10</f>
        <v>-735.31092835000004</v>
      </c>
    </row>
    <row r="11" spans="1:17" x14ac:dyDescent="0.2">
      <c r="A11" s="243" t="s">
        <v>37</v>
      </c>
      <c r="B11" s="244">
        <v>111</v>
      </c>
      <c r="C11" s="244">
        <v>-259</v>
      </c>
      <c r="D11" s="244">
        <v>47.509897100000003</v>
      </c>
      <c r="E11" s="245">
        <v>-237.35246860000001</v>
      </c>
      <c r="F11" s="245">
        <f>'1.2 Nettokøb område'!F12-'1.4 Udbytter'!F11</f>
        <v>-10.62515</v>
      </c>
      <c r="G11" s="245">
        <f>'1.2 Nettokøb område'!G12-'1.4 Udbytter'!G11</f>
        <v>-13.9514914</v>
      </c>
      <c r="H11" s="245">
        <f>'1.2 Nettokøb område'!H12-'1.4 Udbytter'!H11</f>
        <v>-90.622618300000013</v>
      </c>
      <c r="J11" s="126" t="s">
        <v>6</v>
      </c>
      <c r="K11" s="157">
        <v>-790.64704999999958</v>
      </c>
      <c r="L11" s="157">
        <v>-2256</v>
      </c>
      <c r="M11" s="173">
        <f>'2.3 Foreninger nettokøb'!D12-'1.4 Udbytter'!M11</f>
        <v>-13538.737762783745</v>
      </c>
      <c r="N11" s="208">
        <v>-3118.0355609098333</v>
      </c>
      <c r="O11" s="157">
        <f>'2.3 Foreninger nettokøb'!F12-'1.4 Udbytter'!O11</f>
        <v>-1295.1062482778116</v>
      </c>
      <c r="P11" s="157">
        <f>'2.3 Foreninger nettokøb'!G12-'1.4 Udbytter'!P11</f>
        <v>-1753.2885812343268</v>
      </c>
      <c r="Q11" s="157">
        <f>'2.3 Foreninger nettokøb'!H12-'1.4 Udbytter'!Q11</f>
        <v>-14850.87756382816</v>
      </c>
    </row>
    <row r="12" spans="1:17" x14ac:dyDescent="0.2">
      <c r="A12" s="243" t="s">
        <v>51</v>
      </c>
      <c r="B12" s="244">
        <v>11</v>
      </c>
      <c r="C12" s="244">
        <v>-496</v>
      </c>
      <c r="D12" s="244">
        <v>93.922603800000005</v>
      </c>
      <c r="E12" s="245">
        <v>-53.962849999999975</v>
      </c>
      <c r="F12" s="245">
        <f>'1.2 Nettokøb område'!F13-'1.4 Udbytter'!F12</f>
        <v>-5.5038568999999997</v>
      </c>
      <c r="G12" s="245">
        <f>'1.2 Nettokøb område'!G13-'1.4 Udbytter'!G12</f>
        <v>10.42044495</v>
      </c>
      <c r="H12" s="245">
        <f>'1.2 Nettokøb område'!H13-'1.4 Udbytter'!H12</f>
        <v>-68.416473549999992</v>
      </c>
      <c r="J12" s="126" t="s">
        <v>217</v>
      </c>
      <c r="K12" s="157"/>
      <c r="L12" s="157"/>
      <c r="M12" s="173">
        <f>'2.3 Foreninger nettokøb'!D13-'1.4 Udbytter'!M12</f>
        <v>156.39819700000001</v>
      </c>
      <c r="N12" s="208">
        <v>77.651287999999994</v>
      </c>
      <c r="O12" s="157">
        <f>'2.3 Foreninger nettokøb'!F13-'1.4 Udbytter'!O12</f>
        <v>0</v>
      </c>
      <c r="P12" s="157">
        <f>'2.3 Foreninger nettokøb'!G13-'1.4 Udbytter'!P12</f>
        <v>0</v>
      </c>
      <c r="Q12" s="157">
        <f>'2.3 Foreninger nettokøb'!H13-'1.4 Udbytter'!Q12</f>
        <v>-2.2717200000000002</v>
      </c>
    </row>
    <row r="13" spans="1:17" x14ac:dyDescent="0.2">
      <c r="A13" s="243" t="s">
        <v>38</v>
      </c>
      <c r="B13" s="244">
        <v>-914</v>
      </c>
      <c r="C13" s="244">
        <v>-330</v>
      </c>
      <c r="D13" s="244">
        <v>420.13895213000001</v>
      </c>
      <c r="E13" s="245">
        <v>-662.14524458999995</v>
      </c>
      <c r="F13" s="245">
        <f>'1.2 Nettokøb område'!F14-'1.4 Udbytter'!F13</f>
        <v>-98.394062570000003</v>
      </c>
      <c r="G13" s="245">
        <f>'1.2 Nettokøb område'!G14-'1.4 Udbytter'!G13</f>
        <v>-522.30466789000002</v>
      </c>
      <c r="H13" s="245">
        <f>'1.2 Nettokøb område'!H14-'1.4 Udbytter'!H13</f>
        <v>-2229.9394700799999</v>
      </c>
      <c r="J13" s="126" t="s">
        <v>152</v>
      </c>
      <c r="K13" s="157">
        <v>-1825.9139809999999</v>
      </c>
      <c r="L13" s="157">
        <v>-963</v>
      </c>
      <c r="M13" s="173">
        <v>411.15434020000004</v>
      </c>
      <c r="N13" s="208">
        <v>801.78669400000013</v>
      </c>
      <c r="O13" s="157">
        <f>'2.3 Foreninger nettokøb'!F14-'1.4 Udbytter'!O13</f>
        <v>402.96513199999998</v>
      </c>
      <c r="P13" s="157">
        <f>'2.3 Foreninger nettokøb'!G14-'1.4 Udbytter'!P13</f>
        <v>50.301285</v>
      </c>
      <c r="Q13" s="157">
        <f>'2.3 Foreninger nettokøb'!H14-'1.4 Udbytter'!Q13</f>
        <v>3102.7003019999997</v>
      </c>
    </row>
    <row r="14" spans="1:17" x14ac:dyDescent="0.2">
      <c r="A14" s="243" t="s">
        <v>39</v>
      </c>
      <c r="B14" s="244">
        <v>-619</v>
      </c>
      <c r="C14" s="244">
        <v>-324</v>
      </c>
      <c r="D14" s="244">
        <v>-200.83202840999999</v>
      </c>
      <c r="E14" s="245">
        <v>-126.76485398</v>
      </c>
      <c r="F14" s="245">
        <f>'1.2 Nettokøb område'!F15-'1.4 Udbytter'!F14</f>
        <v>-11.334635</v>
      </c>
      <c r="G14" s="245">
        <f>'1.2 Nettokøb område'!G15-'1.4 Udbytter'!G14</f>
        <v>5.2127857632790002</v>
      </c>
      <c r="H14" s="245">
        <f>'1.2 Nettokøb område'!H15-'1.4 Udbytter'!H14</f>
        <v>-142.46902221672099</v>
      </c>
      <c r="J14" s="126" t="s">
        <v>25</v>
      </c>
      <c r="K14" s="157">
        <v>858.32479999999998</v>
      </c>
      <c r="L14" s="157">
        <v>-64</v>
      </c>
      <c r="M14" s="173">
        <f>'2.3 Foreninger nettokøb'!D15-'1.4 Udbytter'!M14</f>
        <v>480.46517199999994</v>
      </c>
      <c r="N14" s="208">
        <v>-523.57035199999996</v>
      </c>
      <c r="O14" s="157">
        <f>'2.3 Foreninger nettokøb'!F15-'1.4 Udbytter'!O14</f>
        <v>-35.601999999999997</v>
      </c>
      <c r="P14" s="157">
        <f>'2.3 Foreninger nettokøb'!G15-'1.4 Udbytter'!P14</f>
        <v>-43.450800000000001</v>
      </c>
      <c r="Q14" s="157">
        <f>'2.3 Foreninger nettokøb'!H15-'1.4 Udbytter'!Q14</f>
        <v>-383.19932</v>
      </c>
    </row>
    <row r="15" spans="1:17" x14ac:dyDescent="0.2">
      <c r="A15" s="243" t="s">
        <v>40</v>
      </c>
      <c r="B15" s="244">
        <v>-30</v>
      </c>
      <c r="C15" s="244">
        <v>1</v>
      </c>
      <c r="D15" s="244">
        <v>531.92832954000005</v>
      </c>
      <c r="E15" s="245">
        <v>203.65571824</v>
      </c>
      <c r="F15" s="245">
        <f>'1.2 Nettokøb område'!F16-'1.4 Udbytter'!F15</f>
        <v>-86.998087499999997</v>
      </c>
      <c r="G15" s="245">
        <f>'1.2 Nettokøb område'!G16-'1.4 Udbytter'!G15</f>
        <v>33.583754999999996</v>
      </c>
      <c r="H15" s="245">
        <f>'1.2 Nettokøb område'!H16-'1.4 Udbytter'!H15</f>
        <v>-15.86459172</v>
      </c>
      <c r="J15" s="126" t="s">
        <v>235</v>
      </c>
      <c r="K15" s="157"/>
      <c r="L15" s="157"/>
      <c r="M15" s="173"/>
      <c r="N15" s="208">
        <v>2.8678400000000002</v>
      </c>
      <c r="O15" s="157">
        <f>'2.3 Foreninger nettokøb'!F16-'1.4 Udbytter'!O15</f>
        <v>10.97994750140025</v>
      </c>
      <c r="P15" s="157">
        <f>'2.3 Foreninger nettokøb'!G16-'1.4 Udbytter'!P15</f>
        <v>53.228520877454002</v>
      </c>
      <c r="Q15" s="157">
        <f>'2.3 Foreninger nettokøb'!H16-'1.4 Udbytter'!Q15</f>
        <v>174.81440981561278</v>
      </c>
    </row>
    <row r="16" spans="1:17" x14ac:dyDescent="0.2">
      <c r="A16" s="243" t="s">
        <v>41</v>
      </c>
      <c r="B16" s="244">
        <v>-528</v>
      </c>
      <c r="C16" s="244">
        <v>-117</v>
      </c>
      <c r="D16" s="244">
        <v>-63.921094580000002</v>
      </c>
      <c r="E16" s="245">
        <v>-120.52066524</v>
      </c>
      <c r="F16" s="245">
        <f>'1.2 Nettokøb område'!F17-'1.4 Udbytter'!F16</f>
        <v>-6.0720310800000004</v>
      </c>
      <c r="G16" s="245">
        <f>'1.2 Nettokøb område'!G17-'1.4 Udbytter'!G16</f>
        <v>-2.6426635799999998</v>
      </c>
      <c r="H16" s="245">
        <f>'1.2 Nettokøb område'!H17-'1.4 Udbytter'!H16</f>
        <v>-189.26442696000001</v>
      </c>
      <c r="J16" s="126" t="s">
        <v>184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8">
        <v>0.12075600000000009</v>
      </c>
      <c r="O16" s="157">
        <f>'2.3 Foreninger nettokøb'!F17-'1.4 Udbytter'!O16</f>
        <v>-0.72194999999999998</v>
      </c>
      <c r="P16" s="157">
        <f>'2.3 Foreninger nettokøb'!G17-'1.4 Udbytter'!P16</f>
        <v>-1.2210000000000001</v>
      </c>
      <c r="Q16" s="157">
        <f>'2.3 Foreninger nettokøb'!H17-'1.4 Udbytter'!Q16</f>
        <v>-33.22945</v>
      </c>
    </row>
    <row r="17" spans="1:17" x14ac:dyDescent="0.2">
      <c r="A17" s="243" t="s">
        <v>42</v>
      </c>
      <c r="B17" s="244">
        <v>-1412</v>
      </c>
      <c r="C17" s="244">
        <v>-1755</v>
      </c>
      <c r="D17" s="244">
        <v>-7159.55614461</v>
      </c>
      <c r="E17" s="245">
        <v>-1014.0518862</v>
      </c>
      <c r="F17" s="245">
        <f>'1.2 Nettokøb område'!F18-'1.4 Udbytter'!F17</f>
        <v>233.12617500168599</v>
      </c>
      <c r="G17" s="245">
        <f>'1.2 Nettokøb område'!G18-'1.4 Udbytter'!G17</f>
        <v>444.15111414</v>
      </c>
      <c r="H17" s="245">
        <f>'1.2 Nettokøb område'!H18-'1.4 Udbytter'!H17</f>
        <v>-1926.099530818314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8">
        <v>392.864868</v>
      </c>
      <c r="O17" s="157">
        <f>'2.3 Foreninger nettokøb'!F18-'1.4 Udbytter'!O17</f>
        <v>-43.043742999999999</v>
      </c>
      <c r="P17" s="157">
        <f>'2.3 Foreninger nettokøb'!G18-'1.4 Udbytter'!P17</f>
        <v>-73.541854999999998</v>
      </c>
      <c r="Q17" s="157">
        <f>'2.3 Foreninger nettokøb'!H18-'1.4 Udbytter'!Q17</f>
        <v>-274.67058699999995</v>
      </c>
    </row>
    <row r="18" spans="1:17" x14ac:dyDescent="0.2">
      <c r="A18" s="243" t="s">
        <v>43</v>
      </c>
      <c r="B18" s="244">
        <v>-586</v>
      </c>
      <c r="C18" s="244">
        <v>-367</v>
      </c>
      <c r="D18" s="244">
        <v>-819.26858719000006</v>
      </c>
      <c r="E18" s="245">
        <v>-187.32606387999999</v>
      </c>
      <c r="F18" s="245">
        <f>'1.2 Nettokøb område'!F19-'1.4 Udbytter'!F18</f>
        <v>43.480643999999998</v>
      </c>
      <c r="G18" s="245">
        <f>'1.2 Nettokøb område'!G19-'1.4 Udbytter'!G18</f>
        <v>-8.3825090000000007</v>
      </c>
      <c r="H18" s="245">
        <f>'1.2 Nettokøb område'!H19-'1.4 Udbytter'!H18</f>
        <v>-101.19407104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8">
        <v>387.50154573000003</v>
      </c>
      <c r="O18" s="157">
        <f>'2.3 Foreninger nettokøb'!F19-'1.4 Udbytter'!O18</f>
        <v>-29.55104365</v>
      </c>
      <c r="P18" s="157">
        <f>'2.3 Foreninger nettokøb'!G19-'1.4 Udbytter'!P18</f>
        <v>-38.352670500000002</v>
      </c>
      <c r="Q18" s="157">
        <f>'2.3 Foreninger nettokøb'!H19-'1.4 Udbytter'!Q18</f>
        <v>-124.34027983999999</v>
      </c>
    </row>
    <row r="19" spans="1:17" x14ac:dyDescent="0.2">
      <c r="A19" s="243" t="s">
        <v>44</v>
      </c>
      <c r="B19" s="244">
        <v>-457</v>
      </c>
      <c r="C19" s="244">
        <v>-489</v>
      </c>
      <c r="D19" s="244">
        <v>-185.95990320999999</v>
      </c>
      <c r="E19" s="245">
        <v>-287.73541513999999</v>
      </c>
      <c r="F19" s="245">
        <f>'1.2 Nettokøb område'!F20-'1.4 Udbytter'!F19</f>
        <v>-16.81773295</v>
      </c>
      <c r="G19" s="245">
        <f>'1.2 Nettokøb område'!G20-'1.4 Udbytter'!G19</f>
        <v>-8.3503783400000007</v>
      </c>
      <c r="H19" s="245">
        <f>'1.2 Nettokøb område'!H20-'1.4 Udbytter'!H19</f>
        <v>-953.85043638000002</v>
      </c>
      <c r="J19" s="126" t="s">
        <v>198</v>
      </c>
      <c r="K19" s="157">
        <v>319</v>
      </c>
      <c r="L19" s="157">
        <v>165</v>
      </c>
      <c r="M19" s="173">
        <f>'2.3 Foreninger nettokøb'!D20-'1.4 Udbytter'!M19</f>
        <v>381.01345700000002</v>
      </c>
      <c r="N19" s="208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x14ac:dyDescent="0.2">
      <c r="A20" s="243" t="s">
        <v>45</v>
      </c>
      <c r="B20" s="244">
        <v>98</v>
      </c>
      <c r="C20" s="244">
        <v>-278</v>
      </c>
      <c r="D20" s="244">
        <v>-128.933694</v>
      </c>
      <c r="E20" s="245">
        <v>-182.26719371000002</v>
      </c>
      <c r="F20" s="245">
        <f>'1.2 Nettokøb område'!F21-'1.4 Udbytter'!F20</f>
        <v>-8.2376196499999992</v>
      </c>
      <c r="G20" s="245">
        <f>'1.2 Nettokøb område'!G21-'1.4 Udbytter'!G20</f>
        <v>-11.990999410000001</v>
      </c>
      <c r="H20" s="245">
        <f>'1.2 Nettokøb område'!H21-'1.4 Udbytter'!H20</f>
        <v>-106.01261796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8">
        <v>102.07798100000002</v>
      </c>
      <c r="O20" s="157">
        <f>'2.3 Foreninger nettokøb'!F21-'1.4 Udbytter'!O20</f>
        <v>-109.396023</v>
      </c>
      <c r="P20" s="157">
        <f>'2.3 Foreninger nettokøb'!G21-'1.4 Udbytter'!P20</f>
        <v>-11.484260000000001</v>
      </c>
      <c r="Q20" s="157">
        <f>'2.3 Foreninger nettokøb'!H21-'1.4 Udbytter'!Q20</f>
        <v>21.016600000000011</v>
      </c>
    </row>
    <row r="21" spans="1:17" x14ac:dyDescent="0.2">
      <c r="A21" s="243" t="s">
        <v>161</v>
      </c>
      <c r="B21" s="244">
        <v>177</v>
      </c>
      <c r="C21" s="244">
        <v>1232</v>
      </c>
      <c r="D21" s="244">
        <v>2068.1417620900002</v>
      </c>
      <c r="E21" s="245">
        <v>2146.2846837299999</v>
      </c>
      <c r="F21" s="245">
        <f>'1.2 Nettokøb område'!F22-'1.4 Udbytter'!F21</f>
        <v>495.50957563999998</v>
      </c>
      <c r="G21" s="245">
        <f>'1.2 Nettokøb område'!G22-'1.4 Udbytter'!G21</f>
        <v>557.47175722999998</v>
      </c>
      <c r="H21" s="245">
        <f>'1.2 Nettokøb område'!H22-'1.4 Udbytter'!H21</f>
        <v>2753.76898944</v>
      </c>
      <c r="J21" s="126" t="s">
        <v>55</v>
      </c>
      <c r="K21" s="157">
        <v>3320.5843890000001</v>
      </c>
      <c r="L21" s="157">
        <v>2614</v>
      </c>
      <c r="M21" s="173">
        <f>'2.3 Foreninger nettokøb'!D22-'1.4 Udbytter'!M21</f>
        <v>471.71972817000005</v>
      </c>
      <c r="N21" s="208">
        <v>504.91084290999999</v>
      </c>
      <c r="O21" s="157">
        <f>'2.3 Foreninger nettokøb'!F22-'1.4 Udbytter'!O21</f>
        <v>-12.46365024</v>
      </c>
      <c r="P21" s="157">
        <f>'2.3 Foreninger nettokøb'!G22-'1.4 Udbytter'!P21</f>
        <v>-164.41313328999999</v>
      </c>
      <c r="Q21" s="157">
        <f>'2.3 Foreninger nettokøb'!H22-'1.4 Udbytter'!Q21</f>
        <v>-692.91111768999997</v>
      </c>
    </row>
    <row r="22" spans="1:17" x14ac:dyDescent="0.2">
      <c r="A22" s="240" t="s">
        <v>20</v>
      </c>
      <c r="B22" s="246">
        <v>-2672</v>
      </c>
      <c r="C22" s="246">
        <v>5711</v>
      </c>
      <c r="D22" s="246">
        <v>-1461.1238147243421</v>
      </c>
      <c r="E22" s="246">
        <v>958.38774551504684</v>
      </c>
      <c r="F22" s="246">
        <f>'1.2 Nettokøb område'!F23-'1.4 Udbytter'!F22</f>
        <v>-665.53550912629055</v>
      </c>
      <c r="G22" s="246">
        <f>'1.2 Nettokøb område'!G23-'1.4 Udbytter'!G22</f>
        <v>413.24457986584127</v>
      </c>
      <c r="H22" s="246">
        <f>'1.2 Nettokøb område'!H23-'1.4 Udbytter'!H22</f>
        <v>-10151.343636690628</v>
      </c>
      <c r="J22" s="126" t="s">
        <v>224</v>
      </c>
      <c r="K22" s="157"/>
      <c r="L22" s="157"/>
      <c r="M22" s="173">
        <f>'2.3 Foreninger nettokøb'!D23-'1.4 Udbytter'!M22</f>
        <v>54.980784</v>
      </c>
      <c r="N22" s="208">
        <v>-14.611890000000001</v>
      </c>
      <c r="O22" s="157">
        <f>'2.3 Foreninger nettokøb'!F23-'1.4 Udbytter'!O22</f>
        <v>-1.5951599999999999</v>
      </c>
      <c r="P22" s="157">
        <f>'2.3 Foreninger nettokøb'!G23-'1.4 Udbytter'!P22</f>
        <v>-0.72016000000000002</v>
      </c>
      <c r="Q22" s="157">
        <f>'2.3 Foreninger nettokøb'!H23-'1.4 Udbytter'!Q22</f>
        <v>7.6743199999999998</v>
      </c>
    </row>
    <row r="23" spans="1:17" x14ac:dyDescent="0.2">
      <c r="A23" s="243" t="s">
        <v>62</v>
      </c>
      <c r="B23" s="244">
        <v>-4468</v>
      </c>
      <c r="C23" s="244">
        <v>1432</v>
      </c>
      <c r="D23" s="244">
        <v>9151.8220475899907</v>
      </c>
      <c r="E23" s="244">
        <v>3774.4483694800001</v>
      </c>
      <c r="F23" s="244">
        <f>'1.2 Nettokøb område'!F24-'1.4 Udbytter'!F23</f>
        <v>659.10440579999999</v>
      </c>
      <c r="G23" s="244">
        <f>'1.2 Nettokøb område'!G24-'1.4 Udbytter'!G23</f>
        <v>-1297.0687436400001</v>
      </c>
      <c r="H23" s="244">
        <f>'1.2 Nettokøb område'!H24-'1.4 Udbytter'!H23</f>
        <v>-1128.20430571</v>
      </c>
      <c r="J23" s="126" t="s">
        <v>9</v>
      </c>
      <c r="K23" s="157">
        <v>3744.5293620000002</v>
      </c>
      <c r="L23" s="157">
        <v>-840</v>
      </c>
      <c r="M23" s="173">
        <f>'2.3 Foreninger nettokøb'!D24-'1.4 Udbytter'!M23</f>
        <v>15972.648788660001</v>
      </c>
      <c r="N23" s="208">
        <v>-1160.2912635651321</v>
      </c>
      <c r="O23" s="157">
        <f>'2.3 Foreninger nettokøb'!F24-'1.4 Udbytter'!O23</f>
        <v>273.52998321000001</v>
      </c>
      <c r="P23" s="157">
        <f>'2.3 Foreninger nettokøb'!G24-'1.4 Udbytter'!P23</f>
        <v>349.78052704999999</v>
      </c>
      <c r="Q23" s="157">
        <f>'2.3 Foreninger nettokøb'!H24-'1.4 Udbytter'!Q23</f>
        <v>9645.5251619400005</v>
      </c>
    </row>
    <row r="24" spans="1:17" x14ac:dyDescent="0.2">
      <c r="A24" s="243" t="s">
        <v>63</v>
      </c>
      <c r="B24" s="244">
        <v>6784</v>
      </c>
      <c r="C24" s="244">
        <v>2125</v>
      </c>
      <c r="D24" s="244">
        <v>3041.0567701400296</v>
      </c>
      <c r="E24" s="244">
        <v>1030.5593087699999</v>
      </c>
      <c r="F24" s="244">
        <f>'1.2 Nettokøb område'!F25-'1.4 Udbytter'!F24</f>
        <v>867.49378125999999</v>
      </c>
      <c r="G24" s="244">
        <f>'1.2 Nettokøb område'!G25-'1.4 Udbytter'!G24</f>
        <v>303.39127583999999</v>
      </c>
      <c r="H24" s="244">
        <f>'1.2 Nettokøb område'!H25-'1.4 Udbytter'!H24</f>
        <v>311.50638263999997</v>
      </c>
      <c r="J24" s="126" t="s">
        <v>204</v>
      </c>
      <c r="K24" s="157"/>
      <c r="L24" s="157">
        <v>2857</v>
      </c>
      <c r="M24" s="173">
        <f>'2.3 Foreninger nettokøb'!D25-'1.4 Udbytter'!M24</f>
        <v>572.23003501999995</v>
      </c>
      <c r="N24" s="208">
        <v>107.71052434000001</v>
      </c>
      <c r="O24" s="157">
        <f>'2.3 Foreninger nettokøb'!F25-'1.4 Udbytter'!O24</f>
        <v>-3.8805641</v>
      </c>
      <c r="P24" s="157">
        <f>'2.3 Foreninger nettokøb'!G25-'1.4 Udbytter'!P24</f>
        <v>175.65321011</v>
      </c>
      <c r="Q24" s="157">
        <f>'2.3 Foreninger nettokøb'!H25-'1.4 Udbytter'!Q24</f>
        <v>373.81932044000001</v>
      </c>
    </row>
    <row r="25" spans="1:17" x14ac:dyDescent="0.2">
      <c r="A25" s="243" t="s">
        <v>64</v>
      </c>
      <c r="B25" s="244">
        <v>4509</v>
      </c>
      <c r="C25" s="244">
        <v>5954</v>
      </c>
      <c r="D25" s="244">
        <v>10696.092931450001</v>
      </c>
      <c r="E25" s="244">
        <v>-8618.5557811899998</v>
      </c>
      <c r="F25" s="244">
        <f>'1.2 Nettokøb område'!F26-'1.4 Udbytter'!F25</f>
        <v>-609.81931540999994</v>
      </c>
      <c r="G25" s="244">
        <f>'1.2 Nettokøb område'!G26-'1.4 Udbytter'!G25</f>
        <v>-1073.6325436499999</v>
      </c>
      <c r="H25" s="244">
        <f>'1.2 Nettokøb område'!H26-'1.4 Udbytter'!H25</f>
        <v>9053.9721471400007</v>
      </c>
      <c r="J25" s="126" t="s">
        <v>205</v>
      </c>
      <c r="K25" s="157">
        <v>2203.6235649999999</v>
      </c>
      <c r="L25" s="157">
        <v>5690</v>
      </c>
      <c r="M25" s="173">
        <f>'2.3 Foreninger nettokøb'!D26-'1.4 Udbytter'!M25</f>
        <v>-1990.8801525099998</v>
      </c>
      <c r="N25" s="208">
        <v>-3748.95111817</v>
      </c>
      <c r="O25" s="157">
        <f>'2.3 Foreninger nettokøb'!F26-'1.4 Udbytter'!O25</f>
        <v>-2735.0749497800002</v>
      </c>
      <c r="P25" s="157">
        <f>'2.3 Foreninger nettokøb'!G26-'1.4 Udbytter'!P25</f>
        <v>39.517752950000002</v>
      </c>
      <c r="Q25" s="157">
        <f>'2.3 Foreninger nettokøb'!H26-'1.4 Udbytter'!Q25</f>
        <v>4808.7507301400001</v>
      </c>
    </row>
    <row r="26" spans="1:17" x14ac:dyDescent="0.2">
      <c r="A26" s="243" t="s">
        <v>52</v>
      </c>
      <c r="B26" s="244">
        <v>-37</v>
      </c>
      <c r="C26" s="244">
        <v>-23</v>
      </c>
      <c r="D26" s="244">
        <v>-6.8740299</v>
      </c>
      <c r="E26" s="244">
        <v>-5.3913960000000003</v>
      </c>
      <c r="F26" s="244">
        <f>'1.2 Nettokøb område'!F27-'1.4 Udbytter'!F26</f>
        <v>0</v>
      </c>
      <c r="G26" s="244">
        <f>'1.2 Nettokøb område'!G27-'1.4 Udbytter'!G26</f>
        <v>0</v>
      </c>
      <c r="H26" s="244">
        <f>'1.2 Nettokøb område'!H27-'1.4 Udbytter'!H26</f>
        <v>-3.3696225000000002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8">
        <v>102.50348700000004</v>
      </c>
      <c r="O26" s="157">
        <f>'2.3 Foreninger nettokøb'!F27-'1.4 Udbytter'!O26</f>
        <v>17.277280000000001</v>
      </c>
      <c r="P26" s="157">
        <f>'2.3 Foreninger nettokøb'!G27-'1.4 Udbytter'!P26</f>
        <v>14.392480000000001</v>
      </c>
      <c r="Q26" s="157">
        <f>'2.3 Foreninger nettokøb'!H27-'1.4 Udbytter'!Q26</f>
        <v>105.90397099999998</v>
      </c>
    </row>
    <row r="27" spans="1:17" x14ac:dyDescent="0.2">
      <c r="A27" s="240" t="s">
        <v>21</v>
      </c>
      <c r="B27" s="246">
        <v>6788</v>
      </c>
      <c r="C27" s="246">
        <v>9488</v>
      </c>
      <c r="D27" s="246">
        <v>22882.09771928002</v>
      </c>
      <c r="E27" s="247">
        <v>-3818.9394989399998</v>
      </c>
      <c r="F27" s="247">
        <f>'1.2 Nettokøb område'!F28-'1.4 Udbytter'!F27</f>
        <v>916.77887164999993</v>
      </c>
      <c r="G27" s="247">
        <f>'1.2 Nettokøb område'!G28-'1.4 Udbytter'!G27</f>
        <v>-2067.3100114500003</v>
      </c>
      <c r="H27" s="247">
        <f>'1.2 Nettokøb område'!H28-'1.4 Udbytter'!H27</f>
        <v>8233.9046015700005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8">
        <v>-201.03139999999985</v>
      </c>
      <c r="O27" s="157">
        <f>'2.3 Foreninger nettokøb'!F28-'1.4 Udbytter'!O27</f>
        <v>207.49675400000001</v>
      </c>
      <c r="P27" s="157">
        <f>'2.3 Foreninger nettokøb'!G28-'1.4 Udbytter'!P27</f>
        <v>136.850798</v>
      </c>
      <c r="Q27" s="157">
        <f>'2.3 Foreninger nettokøb'!H28-'1.4 Udbytter'!Q27</f>
        <v>-574.17640699999993</v>
      </c>
    </row>
    <row r="28" spans="1:17" x14ac:dyDescent="0.2">
      <c r="A28" s="243" t="s">
        <v>46</v>
      </c>
      <c r="B28" s="244">
        <v>1165</v>
      </c>
      <c r="C28" s="244">
        <v>-1034</v>
      </c>
      <c r="D28" s="244">
        <v>-7789.1391298217022</v>
      </c>
      <c r="E28" s="245">
        <v>2959.5950084382339</v>
      </c>
      <c r="F28" s="245">
        <f>'1.2 Nettokøb område'!F29-'1.4 Udbytter'!F28</f>
        <v>-380.18298016261326</v>
      </c>
      <c r="G28" s="245">
        <f>'1.2 Nettokøb område'!G29-'1.4 Udbytter'!G28</f>
        <v>-1029.219283306084</v>
      </c>
      <c r="H28" s="245">
        <f>'1.2 Nettokøb område'!H29-'1.4 Udbytter'!H28</f>
        <v>500.94284428612264</v>
      </c>
      <c r="J28" s="126" t="s">
        <v>188</v>
      </c>
      <c r="K28" s="157">
        <v>-14</v>
      </c>
      <c r="L28" s="157">
        <v>-5</v>
      </c>
      <c r="M28" s="173">
        <f>'2.3 Foreninger nettokøb'!D29-'1.4 Udbytter'!M28</f>
        <v>-80.948486848816756</v>
      </c>
      <c r="N28" s="208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x14ac:dyDescent="0.2">
      <c r="A29" s="243" t="s">
        <v>47</v>
      </c>
      <c r="B29" s="244">
        <v>9521</v>
      </c>
      <c r="C29" s="244">
        <v>-4596</v>
      </c>
      <c r="D29" s="244">
        <v>-13455.720194046144</v>
      </c>
      <c r="E29" s="245">
        <v>-7208.5437135045804</v>
      </c>
      <c r="F29" s="245">
        <f>'1.2 Nettokøb område'!F30-'1.4 Udbytter'!F29</f>
        <v>-1677.1131577962497</v>
      </c>
      <c r="G29" s="245">
        <f>'1.2 Nettokøb område'!G30-'1.4 Udbytter'!G29</f>
        <v>113.19259999042001</v>
      </c>
      <c r="H29" s="245">
        <f>'1.2 Nettokøb område'!H30-'1.4 Udbytter'!H29</f>
        <v>3541.024855997819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48.951912000000007</v>
      </c>
      <c r="N29" s="208">
        <v>77.228709000000009</v>
      </c>
      <c r="O29" s="157">
        <f>'2.3 Foreninger nettokøb'!F30-'1.4 Udbytter'!O29</f>
        <v>-30.279703999999999</v>
      </c>
      <c r="P29" s="157">
        <f>'2.3 Foreninger nettokøb'!G30-'1.4 Udbytter'!P29</f>
        <v>-34.979585</v>
      </c>
      <c r="Q29" s="157">
        <f>'2.3 Foreninger nettokøb'!H30-'1.4 Udbytter'!Q29</f>
        <v>-69.435979000000003</v>
      </c>
    </row>
    <row r="30" spans="1:17" x14ac:dyDescent="0.2">
      <c r="A30" s="243" t="s">
        <v>48</v>
      </c>
      <c r="B30" s="244">
        <v>-8488</v>
      </c>
      <c r="C30" s="244">
        <v>7362</v>
      </c>
      <c r="D30" s="244">
        <v>-11156.280551620866</v>
      </c>
      <c r="E30" s="245">
        <v>7023.0216120992645</v>
      </c>
      <c r="F30" s="245">
        <f>'1.2 Nettokøb område'!F31-'1.4 Udbytter'!F30</f>
        <v>-2400.6733476152713</v>
      </c>
      <c r="G30" s="245">
        <f>'1.2 Nettokøb område'!G31-'1.4 Udbytter'!G30</f>
        <v>404.61248828269112</v>
      </c>
      <c r="H30" s="245">
        <f>'1.2 Nettokøb område'!H31-'1.4 Udbytter'!H30</f>
        <v>-1879.1031546720731</v>
      </c>
      <c r="J30" s="126" t="s">
        <v>222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8">
        <v>-39.494401959999998</v>
      </c>
      <c r="O30" s="157">
        <f>'2.3 Foreninger nettokøb'!F31-'1.4 Udbytter'!O30</f>
        <v>4.6894799999999996</v>
      </c>
      <c r="P30" s="157">
        <f>'2.3 Foreninger nettokøb'!G31-'1.4 Udbytter'!P30</f>
        <v>-0.64189450000000003</v>
      </c>
      <c r="Q30" s="157">
        <f>'2.3 Foreninger nettokøb'!H31-'1.4 Udbytter'!Q30</f>
        <v>-125.9555431</v>
      </c>
    </row>
    <row r="31" spans="1:17" x14ac:dyDescent="0.2">
      <c r="A31" s="243" t="s">
        <v>147</v>
      </c>
      <c r="B31" s="244">
        <v>10858</v>
      </c>
      <c r="C31" s="244">
        <v>-162</v>
      </c>
      <c r="D31" s="244">
        <v>-4157.6496002499998</v>
      </c>
      <c r="E31" s="245">
        <v>-4347.4206971499998</v>
      </c>
      <c r="F31" s="245">
        <f>'1.2 Nettokøb område'!F32-'1.4 Udbytter'!F31</f>
        <v>-1023.16179133</v>
      </c>
      <c r="G31" s="245">
        <f>'1.2 Nettokøb område'!G32-'1.4 Udbytter'!G31</f>
        <v>188.74507697000001</v>
      </c>
      <c r="H31" s="245">
        <f>'1.2 Nettokøb område'!H32-'1.4 Udbytter'!H31</f>
        <v>2644.7935535700003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-848.17294834999939</v>
      </c>
      <c r="N31" s="208">
        <v>-1.218648399999438</v>
      </c>
      <c r="O31" s="157">
        <f>'2.3 Foreninger nettokøb'!F32-'1.4 Udbytter'!O31</f>
        <v>-152.64283800000001</v>
      </c>
      <c r="P31" s="157">
        <f>'2.3 Foreninger nettokøb'!G32-'1.4 Udbytter'!P31</f>
        <v>-80.859605999999999</v>
      </c>
      <c r="Q31" s="157">
        <f>'2.3 Foreninger nettokøb'!H32-'1.4 Udbytter'!Q31</f>
        <v>-883.81861079999999</v>
      </c>
    </row>
    <row r="32" spans="1:17" x14ac:dyDescent="0.2">
      <c r="A32" s="243" t="s">
        <v>150</v>
      </c>
      <c r="B32" s="244">
        <v>273</v>
      </c>
      <c r="C32" s="244">
        <v>-482</v>
      </c>
      <c r="D32" s="244">
        <v>637.7805470718705</v>
      </c>
      <c r="E32" s="245">
        <v>-1050.6125565900002</v>
      </c>
      <c r="F32" s="245">
        <f>'1.2 Nettokøb område'!F33-'1.4 Udbytter'!F32</f>
        <v>5.7720549700000001</v>
      </c>
      <c r="G32" s="245">
        <f>'1.2 Nettokøb område'!G33-'1.4 Udbytter'!G32</f>
        <v>-105.77317976</v>
      </c>
      <c r="H32" s="245">
        <f>'1.2 Nettokøb område'!H33-'1.4 Udbytter'!H32</f>
        <v>-626.21905030000005</v>
      </c>
      <c r="J32" s="126" t="s">
        <v>12</v>
      </c>
      <c r="K32" s="157">
        <v>2284.0097900000001</v>
      </c>
      <c r="L32" s="157">
        <v>1364</v>
      </c>
      <c r="M32" s="173">
        <f>'2.3 Foreninger nettokøb'!D33-'1.4 Udbytter'!M32</f>
        <v>17272.329665266552</v>
      </c>
      <c r="N32" s="208">
        <v>17160.264509418244</v>
      </c>
      <c r="O32" s="157">
        <f>'2.3 Foreninger nettokøb'!F33-'1.4 Udbytter'!O32</f>
        <v>-1376.2129741626134</v>
      </c>
      <c r="P32" s="157">
        <f>'2.3 Foreninger nettokøb'!G33-'1.4 Udbytter'!P32</f>
        <v>189.88125569391602</v>
      </c>
      <c r="Q32" s="157">
        <f>'2.3 Foreninger nettokøb'!H33-'1.4 Udbytter'!Q32</f>
        <v>6195.9301468061221</v>
      </c>
    </row>
    <row r="33" spans="1:17" x14ac:dyDescent="0.2">
      <c r="A33" s="243" t="s">
        <v>162</v>
      </c>
      <c r="B33" s="244">
        <v>-233</v>
      </c>
      <c r="C33" s="244">
        <v>1057</v>
      </c>
      <c r="D33" s="244">
        <v>486.35601717999998</v>
      </c>
      <c r="E33" s="245">
        <v>-1815.3489900100001</v>
      </c>
      <c r="F33" s="245">
        <f>'1.2 Nettokøb område'!F34-'1.4 Udbytter'!F33</f>
        <v>62.940514749999998</v>
      </c>
      <c r="G33" s="245">
        <f>'1.2 Nettokøb område'!G34-'1.4 Udbytter'!G33</f>
        <v>-113.45649748</v>
      </c>
      <c r="H33" s="245">
        <f>'1.2 Nettokøb område'!H34-'1.4 Udbytter'!H33</f>
        <v>882.34576453</v>
      </c>
      <c r="J33" s="126" t="s">
        <v>186</v>
      </c>
      <c r="K33" s="157">
        <v>1576.9042489999999</v>
      </c>
      <c r="L33" s="157">
        <v>2709</v>
      </c>
      <c r="M33" s="173">
        <f>'2.3 Foreninger nettokøb'!D34-'1.4 Udbytter'!M33</f>
        <v>3369.4982896900001</v>
      </c>
      <c r="N33" s="208">
        <v>2754.42872235</v>
      </c>
      <c r="O33" s="157">
        <f>'2.3 Foreninger nettokøb'!F34-'1.4 Udbytter'!O33</f>
        <v>76.27684696</v>
      </c>
      <c r="P33" s="157">
        <f>'2.3 Foreninger nettokøb'!G34-'1.4 Udbytter'!P33</f>
        <v>241.42943</v>
      </c>
      <c r="Q33" s="157">
        <f>'2.3 Foreninger nettokøb'!H34-'1.4 Udbytter'!Q33</f>
        <v>1417.9192699</v>
      </c>
    </row>
    <row r="34" spans="1:17" x14ac:dyDescent="0.2">
      <c r="A34" s="240" t="s">
        <v>22</v>
      </c>
      <c r="B34" s="246">
        <v>13096</v>
      </c>
      <c r="C34" s="246">
        <v>2145</v>
      </c>
      <c r="D34" s="246">
        <v>-35434.652911486839</v>
      </c>
      <c r="E34" s="247">
        <v>-4439.3093367170823</v>
      </c>
      <c r="F34" s="247">
        <f>'1.2 Nettokøb område'!F35-'1.4 Udbytter'!F34</f>
        <v>-5412.4187071841343</v>
      </c>
      <c r="G34" s="247">
        <f>'1.2 Nettokøb område'!G35-'1.4 Udbytter'!G34</f>
        <v>-541.89879530297276</v>
      </c>
      <c r="H34" s="247">
        <f>'1.2 Nettokøb område'!H35-'1.4 Udbytter'!H34</f>
        <v>5063.7848134118694</v>
      </c>
      <c r="J34" s="126" t="s">
        <v>156</v>
      </c>
      <c r="K34" s="157">
        <v>917.87562700000001</v>
      </c>
      <c r="L34" s="157">
        <v>-3098</v>
      </c>
      <c r="M34" s="173">
        <f>'2.3 Foreninger nettokøb'!D35-'1.4 Udbytter'!M34</f>
        <v>-1725.6417660000002</v>
      </c>
      <c r="N34" s="208">
        <v>116.50510499999996</v>
      </c>
      <c r="O34" s="157">
        <f>'2.3 Foreninger nettokøb'!F35-'1.4 Udbytter'!O34</f>
        <v>-317.306174</v>
      </c>
      <c r="P34" s="157">
        <f>'2.3 Foreninger nettokøb'!G35-'1.4 Udbytter'!P34</f>
        <v>-196.03374299999999</v>
      </c>
      <c r="Q34" s="157">
        <f>'2.3 Foreninger nettokøb'!H35-'1.4 Udbytter'!Q34</f>
        <v>-2342.3777099999998</v>
      </c>
    </row>
    <row r="35" spans="1:17" x14ac:dyDescent="0.2">
      <c r="A35" s="248" t="s">
        <v>49</v>
      </c>
      <c r="B35" s="241">
        <v>59</v>
      </c>
      <c r="C35" s="241">
        <v>4</v>
      </c>
      <c r="D35" s="241">
        <v>-50.000453</v>
      </c>
      <c r="E35" s="242">
        <v>-23.283550999999999</v>
      </c>
      <c r="F35" s="242">
        <f>'1.2 Nettokøb område'!F36-'1.4 Udbytter'!F35</f>
        <v>0</v>
      </c>
      <c r="G35" s="242">
        <f>'1.2 Nettokøb område'!G36-'1.4 Udbytter'!G35</f>
        <v>0</v>
      </c>
      <c r="H35" s="242">
        <f>'1.2 Nettokøb område'!H36-'1.4 Udbytter'!H35</f>
        <v>2.9031729999999998</v>
      </c>
      <c r="J35" s="126" t="s">
        <v>153</v>
      </c>
      <c r="K35" s="157">
        <v>-1692</v>
      </c>
      <c r="L35" s="157">
        <v>-2075</v>
      </c>
      <c r="M35" s="173">
        <f>'2.3 Foreninger nettokøb'!D36-'1.4 Udbytter'!M35</f>
        <v>-421</v>
      </c>
      <c r="N35" s="208">
        <v>-376.13193999999999</v>
      </c>
      <c r="O35" s="157">
        <f>'2.3 Foreninger nettokøb'!F36-'1.4 Udbytter'!O35</f>
        <v>-11.285127000000003</v>
      </c>
      <c r="P35" s="157">
        <f>'2.3 Foreninger nettokøb'!G36-'1.4 Udbytter'!P35</f>
        <v>-106.09291</v>
      </c>
      <c r="Q35" s="157">
        <f>'2.3 Foreninger nettokøb'!H36-'1.4 Udbytter'!Q35</f>
        <v>-228.87508800000001</v>
      </c>
    </row>
    <row r="36" spans="1:17" x14ac:dyDescent="0.2">
      <c r="A36" s="240" t="s">
        <v>146</v>
      </c>
      <c r="B36" s="241">
        <v>-9</v>
      </c>
      <c r="C36" s="241">
        <v>306</v>
      </c>
      <c r="D36" s="241">
        <v>2018.4256578999998</v>
      </c>
      <c r="E36" s="242">
        <v>107.35778358</v>
      </c>
      <c r="F36" s="242">
        <f>'1.2 Nettokøb område'!F37-'1.4 Udbytter'!F36</f>
        <v>-22.36602881</v>
      </c>
      <c r="G36" s="242">
        <f>'1.2 Nettokøb område'!G37-'1.4 Udbytter'!G36</f>
        <v>-23.612180630000001</v>
      </c>
      <c r="H36" s="242">
        <f>'1.2 Nettokøb område'!H37-'1.4 Udbytter'!H36</f>
        <v>-293.10322925000003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7170.2448877499992</v>
      </c>
      <c r="N36" s="208">
        <v>175.22760444000005</v>
      </c>
      <c r="O36" s="157">
        <f>'2.3 Foreninger nettokøb'!F37-'1.4 Udbytter'!O36</f>
        <v>36.452664380000002</v>
      </c>
      <c r="P36" s="157">
        <f>'2.3 Foreninger nettokøb'!G37-'1.4 Udbytter'!P36</f>
        <v>-339.95992844</v>
      </c>
      <c r="Q36" s="157">
        <f>'2.3 Foreninger nettokøb'!H37-'1.4 Udbytter'!Q36</f>
        <v>1116.8808259400002</v>
      </c>
    </row>
    <row r="37" spans="1:17" x14ac:dyDescent="0.2">
      <c r="A37" s="249" t="s">
        <v>228</v>
      </c>
      <c r="B37" s="244"/>
      <c r="C37" s="244"/>
      <c r="D37" s="244"/>
      <c r="E37" s="245">
        <v>5468.2771534499998</v>
      </c>
      <c r="F37" s="245">
        <f>'1.2 Nettokøb område'!F38-'1.4 Udbytter'!F37</f>
        <v>506.96700127140025</v>
      </c>
      <c r="G37" s="245">
        <f>'1.2 Nettokøb område'!G38-'1.4 Udbytter'!G37</f>
        <v>851.50533473417499</v>
      </c>
      <c r="H37" s="245">
        <f>'1.2 Nettokøb område'!H38-'1.4 Udbytter'!H37</f>
        <v>7529.6490837623342</v>
      </c>
      <c r="J37" s="126" t="s">
        <v>23</v>
      </c>
      <c r="K37" s="157">
        <v>38.288887000000003</v>
      </c>
      <c r="L37" s="157">
        <v>-15</v>
      </c>
      <c r="M37" s="173">
        <f>'2.3 Foreninger nettokøb'!D38-'1.4 Udbytter'!M37</f>
        <v>27.427641000000001</v>
      </c>
      <c r="N37" s="208">
        <v>17.354725999999999</v>
      </c>
      <c r="O37" s="157">
        <f>'2.3 Foreninger nettokøb'!F38-'1.4 Udbytter'!O37</f>
        <v>3.6351</v>
      </c>
      <c r="P37" s="157">
        <f>'2.3 Foreninger nettokøb'!G38-'1.4 Udbytter'!P37</f>
        <v>5.4592479999999997</v>
      </c>
      <c r="Q37" s="157">
        <f>'2.3 Foreninger nettokøb'!H38-'1.4 Udbytter'!Q37</f>
        <v>17.664659</v>
      </c>
    </row>
    <row r="38" spans="1:17" x14ac:dyDescent="0.2">
      <c r="A38" s="249" t="s">
        <v>229</v>
      </c>
      <c r="B38" s="244"/>
      <c r="C38" s="244"/>
      <c r="D38" s="244"/>
      <c r="E38" s="245">
        <v>889.01929229999007</v>
      </c>
      <c r="F38" s="245">
        <f>'1.2 Nettokøb område'!F39-'1.4 Udbytter'!F38</f>
        <v>5.8678567800000003</v>
      </c>
      <c r="G38" s="245">
        <f>'1.2 Nettokøb område'!G39-'1.4 Udbytter'!G38</f>
        <v>-8.2891272199999992</v>
      </c>
      <c r="H38" s="245">
        <f>'1.2 Nettokøb område'!H39-'1.4 Udbytter'!H38</f>
        <v>13.053532849999982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8">
        <v>-102.28474431001</v>
      </c>
      <c r="O38" s="157">
        <f>'2.3 Foreninger nettokøb'!F39-'1.4 Udbytter'!O38</f>
        <v>26.13578205</v>
      </c>
      <c r="P38" s="157">
        <f>'2.3 Foreninger nettokøb'!G39-'1.4 Udbytter'!P38</f>
        <v>-0.87875000000000003</v>
      </c>
      <c r="Q38" s="157">
        <f>'2.3 Foreninger nettokøb'!H39-'1.4 Udbytter'!Q38</f>
        <v>43.902890229999997</v>
      </c>
    </row>
    <row r="39" spans="1:17" x14ac:dyDescent="0.2">
      <c r="A39" s="249" t="s">
        <v>230</v>
      </c>
      <c r="B39" s="244"/>
      <c r="C39" s="244"/>
      <c r="D39" s="244"/>
      <c r="E39" s="245">
        <v>985.92192347999992</v>
      </c>
      <c r="F39" s="245">
        <f>'1.2 Nettokøb område'!F40-'1.4 Udbytter'!F39</f>
        <v>68.402033419999995</v>
      </c>
      <c r="G39" s="245">
        <f>'1.2 Nettokøb område'!G40-'1.4 Udbytter'!G39</f>
        <v>131.78898004999999</v>
      </c>
      <c r="H39" s="245">
        <f>'1.2 Nettokøb område'!H40-'1.4 Udbytter'!H39</f>
        <v>961.06243869999992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8">
        <v>-12.043491199999998</v>
      </c>
      <c r="O39" s="157">
        <f>'2.3 Foreninger nettokøb'!F40-'1.4 Udbytter'!O39</f>
        <v>1.49268662</v>
      </c>
      <c r="P39" s="157">
        <f>'2.3 Foreninger nettokøb'!G40-'1.4 Udbytter'!P39</f>
        <v>-12.86604913</v>
      </c>
      <c r="Q39" s="157">
        <f>'2.3 Foreninger nettokøb'!H40-'1.4 Udbytter'!Q39</f>
        <v>-22.191664800000002</v>
      </c>
    </row>
    <row r="40" spans="1:17" x14ac:dyDescent="0.2">
      <c r="A40" s="250" t="s">
        <v>231</v>
      </c>
      <c r="B40" s="251"/>
      <c r="C40" s="251"/>
      <c r="D40" s="251"/>
      <c r="E40" s="252">
        <v>2186.69852382</v>
      </c>
      <c r="F40" s="252">
        <f>'1.2 Nettokøb område'!F41-'1.4 Udbytter'!F40</f>
        <v>119.85825591</v>
      </c>
      <c r="G40" s="252">
        <f>'1.2 Nettokøb område'!G41-'1.4 Udbytter'!G40</f>
        <v>469.91713527000002</v>
      </c>
      <c r="H40" s="252">
        <f>'1.2 Nettokøb område'!H41-'1.4 Udbytter'!H40</f>
        <v>4405.4133428900004</v>
      </c>
      <c r="J40" s="126" t="s">
        <v>154</v>
      </c>
      <c r="K40" s="157">
        <v>-1963.9330869999999</v>
      </c>
      <c r="L40" s="157">
        <v>-1126</v>
      </c>
      <c r="M40" s="173">
        <f>'2.3 Foreninger nettokøb'!D41-'1.4 Udbytter'!M40</f>
        <v>2890.2806764299999</v>
      </c>
      <c r="N40" s="208">
        <v>-2510.8167301100002</v>
      </c>
      <c r="O40" s="157">
        <f>'2.3 Foreninger nettokøb'!F41-'1.4 Udbytter'!O40</f>
        <v>-433.49377952999998</v>
      </c>
      <c r="P40" s="157">
        <f>'2.3 Foreninger nettokøb'!G41-'1.4 Udbytter'!P40</f>
        <v>22.362992160000001</v>
      </c>
      <c r="Q40" s="157">
        <f>'2.3 Foreninger nettokøb'!H41-'1.4 Udbytter'!Q40</f>
        <v>-401.55012509999995</v>
      </c>
    </row>
    <row r="41" spans="1:17" x14ac:dyDescent="0.2">
      <c r="A41" s="240" t="s">
        <v>53</v>
      </c>
      <c r="B41" s="241">
        <v>8893</v>
      </c>
      <c r="C41" s="241">
        <v>10248</v>
      </c>
      <c r="D41" s="241">
        <v>38685.324387560737</v>
      </c>
      <c r="E41" s="242">
        <v>9529.9168930499909</v>
      </c>
      <c r="F41" s="242">
        <f>'1.2 Nettokøb område'!F42-'1.4 Udbytter'!F41</f>
        <v>701.09514738140024</v>
      </c>
      <c r="G41" s="242">
        <f>'1.2 Nettokøb område'!G42-'1.4 Udbytter'!G41</f>
        <v>1444.922322834175</v>
      </c>
      <c r="H41" s="242">
        <f>'1.2 Nettokøb område'!H42-'1.4 Udbytter'!H41</f>
        <v>12909.178398202333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8">
        <v>-1808.7224952199999</v>
      </c>
      <c r="O41" s="157">
        <f>'2.3 Foreninger nettokøb'!F42-'1.4 Udbytter'!O41</f>
        <v>0</v>
      </c>
      <c r="P41" s="157">
        <f>'2.3 Foreninger nettokøb'!G42-'1.4 Udbytter'!P41</f>
        <v>-206.05498703000001</v>
      </c>
      <c r="Q41" s="157">
        <f>'2.3 Foreninger nettokøb'!H42-'1.4 Udbytter'!Q41</f>
        <v>-213.94134124999999</v>
      </c>
    </row>
    <row r="42" spans="1:17" x14ac:dyDescent="0.2">
      <c r="A42" s="240" t="s">
        <v>159</v>
      </c>
      <c r="B42" s="241">
        <v>488</v>
      </c>
      <c r="C42" s="241">
        <v>1697</v>
      </c>
      <c r="D42" s="241">
        <v>8897.6167878899996</v>
      </c>
      <c r="E42" s="242">
        <v>2798.5170045899999</v>
      </c>
      <c r="F42" s="242">
        <f>'1.2 Nettokøb område'!F43-'1.4 Udbytter'!F42</f>
        <v>101.40616773000001</v>
      </c>
      <c r="G42" s="242">
        <f>'1.2 Nettokøb område'!G43-'1.4 Udbytter'!G42</f>
        <v>272.87798651999998</v>
      </c>
      <c r="H42" s="242">
        <f>'1.2 Nettokøb område'!H43-'1.4 Udbytter'!H42</f>
        <v>1639.8571229300001</v>
      </c>
      <c r="J42" s="126" t="s">
        <v>189</v>
      </c>
      <c r="K42" s="157">
        <v>399</v>
      </c>
      <c r="L42" s="157">
        <v>-795</v>
      </c>
      <c r="M42" s="173">
        <f>'2.3 Foreninger nettokøb'!D43-'1.4 Udbytter'!M42</f>
        <v>-1570.7779024599599</v>
      </c>
      <c r="N42" s="208">
        <v>-1160.31651999</v>
      </c>
      <c r="O42" s="157">
        <f>'2.3 Foreninger nettokøb'!F43-'1.4 Udbytter'!O42</f>
        <v>-39.988596829999999</v>
      </c>
      <c r="P42" s="157">
        <f>'2.3 Foreninger nettokøb'!G43-'1.4 Udbytter'!P42</f>
        <v>51.52215245</v>
      </c>
      <c r="Q42" s="157">
        <f>'2.3 Foreninger nettokøb'!H43-'1.4 Udbytter'!Q42</f>
        <v>-991.64813400000003</v>
      </c>
    </row>
    <row r="43" spans="1:17" x14ac:dyDescent="0.2">
      <c r="A43" s="240" t="s">
        <v>160</v>
      </c>
      <c r="B43" s="241">
        <v>824</v>
      </c>
      <c r="C43" s="241">
        <v>28</v>
      </c>
      <c r="D43" s="241">
        <v>2478.4760283199998</v>
      </c>
      <c r="E43" s="242">
        <v>442.10169488000003</v>
      </c>
      <c r="F43" s="242">
        <f>'1.2 Nettokøb område'!F44-'1.4 Udbytter'!F43</f>
        <v>24.212372800000001</v>
      </c>
      <c r="G43" s="242">
        <f>'1.2 Nettokøb område'!G44-'1.4 Udbytter'!G43</f>
        <v>17.1228607</v>
      </c>
      <c r="H43" s="242">
        <f>'1.2 Nettokøb område'!H44-'1.4 Udbytter'!H43</f>
        <v>153.67561002999997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8">
        <v>502.15342021553602</v>
      </c>
      <c r="O43" s="157">
        <f>'2.3 Foreninger nettokøb'!F44-'1.4 Udbytter'!O43</f>
        <v>398.79608400000001</v>
      </c>
      <c r="P43" s="157">
        <f>'2.3 Foreninger nettokøb'!G44-'1.4 Udbytter'!P43</f>
        <v>-43.716095000000003</v>
      </c>
      <c r="Q43" s="157">
        <f>'2.3 Foreninger nettokøb'!H44-'1.4 Udbytter'!Q43</f>
        <v>212.14066600000001</v>
      </c>
    </row>
    <row r="44" spans="1:17" x14ac:dyDescent="0.2">
      <c r="A44" s="240" t="s">
        <v>157</v>
      </c>
      <c r="B44" s="241">
        <v>-907</v>
      </c>
      <c r="C44" s="241">
        <v>113</v>
      </c>
      <c r="D44" s="241">
        <v>2631.6450710511831</v>
      </c>
      <c r="E44" s="242">
        <v>2439.6184416000001</v>
      </c>
      <c r="F44" s="242">
        <f>'1.2 Nettokøb område'!F45-'1.4 Udbytter'!F44</f>
        <v>34.41123296</v>
      </c>
      <c r="G44" s="242">
        <f>'1.2 Nettokøb område'!G45-'1.4 Udbytter'!G44</f>
        <v>-81.758062109999997</v>
      </c>
      <c r="H44" s="242">
        <f>'1.2 Nettokøb område'!H45-'1.4 Udbytter'!H44</f>
        <v>1823.35609355</v>
      </c>
      <c r="J44" s="92" t="s">
        <v>15</v>
      </c>
      <c r="K44" s="70">
        <v>26015</v>
      </c>
      <c r="L44" s="70">
        <v>21134</v>
      </c>
      <c r="M44" s="70">
        <v>37654.924778040739</v>
      </c>
      <c r="N44" s="70">
        <v>8679.0160613279568</v>
      </c>
      <c r="O44" s="70">
        <f>SUM(O3:O43)-O35</f>
        <v>-4529.0171302390254</v>
      </c>
      <c r="P44" s="70">
        <f>SUM(P3:P43)-P35</f>
        <v>-700.1997568229566</v>
      </c>
      <c r="Q44" s="70">
        <f>SUM(Q3:Q43)-Q35</f>
        <v>15497.59034017357</v>
      </c>
    </row>
    <row r="45" spans="1:17" x14ac:dyDescent="0.2">
      <c r="A45" s="253" t="s">
        <v>170</v>
      </c>
      <c r="B45" s="254">
        <v>-10</v>
      </c>
      <c r="C45" s="254">
        <v>-5</v>
      </c>
      <c r="D45" s="254">
        <v>-124.689829</v>
      </c>
      <c r="E45" s="255">
        <v>2021.994919</v>
      </c>
      <c r="F45" s="255">
        <f>'1.2 Nettokøb område'!F46-'1.4 Udbytter'!F45</f>
        <v>0.114758</v>
      </c>
      <c r="G45" s="255">
        <f>'1.2 Nettokøb område'!G46-'1.4 Udbytter'!G45</f>
        <v>60.327575000000003</v>
      </c>
      <c r="H45" s="255">
        <f>'1.2 Nettokøb område'!H46-'1.4 Udbytter'!H45</f>
        <v>55.511080999999997</v>
      </c>
      <c r="J45" s="93" t="s">
        <v>114</v>
      </c>
      <c r="K45" s="94">
        <v>24323</v>
      </c>
      <c r="L45" s="94">
        <v>19059</v>
      </c>
      <c r="M45" s="94">
        <v>37233.924778040739</v>
      </c>
      <c r="N45" s="94">
        <v>8302.8841213279575</v>
      </c>
      <c r="O45" s="94">
        <f>SUM(O3:O43)</f>
        <v>-4540.3022572390255</v>
      </c>
      <c r="P45" s="94">
        <f>SUM(P3:P43)</f>
        <v>-806.29266682295656</v>
      </c>
      <c r="Q45" s="94">
        <f>SUM(Q3:Q43)</f>
        <v>15268.71525217357</v>
      </c>
    </row>
    <row r="46" spans="1:17" x14ac:dyDescent="0.2">
      <c r="A46" s="256" t="s">
        <v>140</v>
      </c>
      <c r="B46" s="257">
        <v>26015</v>
      </c>
      <c r="C46" s="257">
        <v>21134</v>
      </c>
      <c r="D46" s="257">
        <v>37654.924778040739</v>
      </c>
      <c r="E46" s="258">
        <v>8679.0160613279659</v>
      </c>
      <c r="F46" s="258">
        <f>F3+F22+F27+F34+F35+F36+F41+F42+F43+F44+F45</f>
        <v>-4529.0171302390254</v>
      </c>
      <c r="G46" s="258">
        <f>G3+G22+G27+G34+G35+G36+G41+G42+G43+G44+G45</f>
        <v>-700.37295042295648</v>
      </c>
      <c r="H46" s="258">
        <f>H3+H22+H27+H34+H35+H36+H41+H42+H43+H44+H45</f>
        <v>15497.590340173574</v>
      </c>
      <c r="J46" s="198" t="s">
        <v>195</v>
      </c>
      <c r="K46" s="198"/>
      <c r="L46" s="198"/>
      <c r="M46" s="198"/>
      <c r="N46" s="198"/>
      <c r="O46" s="198"/>
      <c r="P46" s="198"/>
      <c r="Q46" s="161"/>
    </row>
    <row r="47" spans="1:17" s="160" customFormat="1" x14ac:dyDescent="0.2"/>
    <row r="48" spans="1:17" s="160" customFormat="1" x14ac:dyDescent="0.2">
      <c r="F48" s="200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6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2"/>
      <c r="K86" s="160"/>
      <c r="L86" s="160"/>
      <c r="M86" s="203"/>
      <c r="N86" s="203"/>
      <c r="O86" s="203"/>
      <c r="P86" s="203"/>
      <c r="Q86" s="160"/>
    </row>
    <row r="87" spans="10:17" x14ac:dyDescent="0.2">
      <c r="J87" s="202"/>
      <c r="K87" s="160"/>
      <c r="L87" s="160"/>
      <c r="M87" s="203"/>
      <c r="N87" s="203"/>
      <c r="O87" s="203"/>
      <c r="P87" s="203"/>
      <c r="Q87" s="160"/>
    </row>
    <row r="88" spans="10:17" x14ac:dyDescent="0.2">
      <c r="J88" s="202"/>
      <c r="K88" s="160"/>
      <c r="L88" s="160"/>
      <c r="M88" s="203"/>
      <c r="N88" s="203"/>
      <c r="O88" s="203"/>
      <c r="P88" s="203"/>
      <c r="Q88" s="160"/>
    </row>
    <row r="89" spans="10:17" x14ac:dyDescent="0.2">
      <c r="J89" s="202"/>
      <c r="K89" s="160"/>
      <c r="L89" s="160"/>
      <c r="M89" s="203"/>
      <c r="N89" s="203"/>
      <c r="O89" s="203"/>
      <c r="P89" s="203"/>
      <c r="Q89" s="160"/>
    </row>
    <row r="90" spans="10:17" x14ac:dyDescent="0.2">
      <c r="J90" s="202"/>
      <c r="K90" s="160"/>
      <c r="L90" s="160"/>
      <c r="M90" s="203"/>
      <c r="N90" s="203"/>
      <c r="O90" s="203"/>
      <c r="P90" s="203"/>
      <c r="Q90" s="160"/>
    </row>
    <row r="91" spans="10:17" x14ac:dyDescent="0.2">
      <c r="J91" s="202"/>
      <c r="K91" s="160"/>
      <c r="L91" s="160"/>
      <c r="M91" s="203"/>
      <c r="N91" s="203"/>
      <c r="O91" s="203"/>
      <c r="P91" s="203"/>
      <c r="Q91" s="160"/>
    </row>
    <row r="92" spans="10:17" x14ac:dyDescent="0.2">
      <c r="J92" s="202"/>
      <c r="K92" s="160"/>
      <c r="L92" s="160"/>
      <c r="M92" s="203"/>
      <c r="N92" s="203"/>
      <c r="O92" s="203"/>
      <c r="P92" s="203"/>
      <c r="Q92" s="160"/>
    </row>
    <row r="93" spans="10:17" x14ac:dyDescent="0.2">
      <c r="J93" s="202"/>
      <c r="K93" s="160"/>
      <c r="L93" s="160"/>
      <c r="M93" s="203"/>
      <c r="N93" s="203"/>
      <c r="O93" s="203"/>
      <c r="P93" s="203"/>
      <c r="Q93" s="160"/>
    </row>
    <row r="94" spans="10:17" x14ac:dyDescent="0.2">
      <c r="J94" s="202"/>
      <c r="K94" s="160"/>
      <c r="L94" s="160"/>
      <c r="M94" s="203"/>
      <c r="N94" s="203"/>
      <c r="O94" s="203"/>
      <c r="P94" s="203"/>
      <c r="Q94" s="160"/>
    </row>
    <row r="95" spans="10:17" x14ac:dyDescent="0.2">
      <c r="J95" s="202"/>
      <c r="K95" s="160"/>
      <c r="L95" s="160"/>
      <c r="M95" s="203"/>
      <c r="N95" s="203"/>
      <c r="O95" s="203"/>
      <c r="P95" s="203"/>
      <c r="Q95" s="160"/>
    </row>
    <row r="96" spans="10:17" x14ac:dyDescent="0.2">
      <c r="J96" s="202"/>
      <c r="K96" s="160"/>
      <c r="L96" s="160"/>
      <c r="M96" s="203"/>
      <c r="N96" s="203"/>
      <c r="O96" s="203"/>
      <c r="P96" s="203"/>
      <c r="Q96" s="160"/>
    </row>
    <row r="97" spans="10:17" x14ac:dyDescent="0.2">
      <c r="J97" s="202"/>
      <c r="K97" s="160"/>
      <c r="L97" s="160"/>
      <c r="M97" s="203"/>
      <c r="N97" s="203"/>
      <c r="O97" s="203"/>
      <c r="P97" s="203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D94"/>
  <sheetViews>
    <sheetView zoomScale="75" zoomScaleNormal="75" workbookViewId="0">
      <selection activeCell="A7" sqref="A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6" bestFit="1" customWidth="1"/>
    <col min="9" max="9" width="12.5703125" style="191" bestFit="1" customWidth="1"/>
    <col min="10" max="10" width="15.85546875" style="191" customWidth="1"/>
    <col min="11" max="11" width="11.42578125" style="191"/>
    <col min="12" max="30" width="11.42578125" style="329"/>
    <col min="31" max="16384" width="11.42578125" style="6"/>
  </cols>
  <sheetData>
    <row r="1" spans="1:30" ht="32.25" customHeight="1" x14ac:dyDescent="0.2">
      <c r="A1" s="355" t="s">
        <v>119</v>
      </c>
      <c r="B1" s="356"/>
      <c r="C1" s="356"/>
      <c r="D1" s="356"/>
      <c r="E1" s="356"/>
      <c r="F1" s="356"/>
      <c r="G1" s="357"/>
      <c r="H1" s="356"/>
      <c r="I1" s="356"/>
      <c r="J1" s="358"/>
    </row>
    <row r="2" spans="1:30" ht="21.75" customHeight="1" x14ac:dyDescent="0.2">
      <c r="A2" s="361" t="s">
        <v>254</v>
      </c>
      <c r="B2" s="361"/>
      <c r="C2" s="361"/>
      <c r="D2" s="361"/>
      <c r="E2" s="361"/>
      <c r="F2" s="361"/>
      <c r="G2" s="362"/>
      <c r="H2" s="359" t="s">
        <v>249</v>
      </c>
      <c r="I2" s="359"/>
      <c r="J2" s="360"/>
    </row>
    <row r="3" spans="1:30" ht="38.25" x14ac:dyDescent="0.2">
      <c r="A3" s="311" t="s">
        <v>131</v>
      </c>
      <c r="B3" s="312">
        <v>2015</v>
      </c>
      <c r="C3" s="313">
        <v>2016</v>
      </c>
      <c r="D3" s="313">
        <v>2017</v>
      </c>
      <c r="E3" s="313">
        <v>2018</v>
      </c>
      <c r="F3" s="313" t="s">
        <v>257</v>
      </c>
      <c r="G3" s="313" t="s">
        <v>259</v>
      </c>
      <c r="H3" s="314">
        <v>2018</v>
      </c>
      <c r="I3" s="313" t="s">
        <v>257</v>
      </c>
      <c r="J3" s="313" t="s">
        <v>259</v>
      </c>
    </row>
    <row r="4" spans="1:30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1012.3043730000001</v>
      </c>
      <c r="G4" s="139">
        <v>1068.7203360000001</v>
      </c>
      <c r="H4" s="269">
        <v>719.73779969999998</v>
      </c>
      <c r="I4" s="139">
        <v>1012.3043731</v>
      </c>
      <c r="J4" s="139">
        <v>1068.7203356</v>
      </c>
      <c r="K4" s="191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</row>
    <row r="5" spans="1:30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3686.0603024000002</v>
      </c>
      <c r="G5" s="119">
        <v>3760.8576477000001</v>
      </c>
      <c r="H5" s="231">
        <v>3533.9068631</v>
      </c>
      <c r="I5" s="119">
        <v>3521.8115318305008</v>
      </c>
      <c r="J5" s="119">
        <v>3595.5622259222469</v>
      </c>
      <c r="K5" s="191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</row>
    <row r="6" spans="1:30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>
        <v>251.21506539999999</v>
      </c>
      <c r="G6" s="119">
        <v>259.82136279999997</v>
      </c>
      <c r="H6" s="231">
        <v>736.22973737999996</v>
      </c>
      <c r="I6" s="119">
        <v>251.21506536999999</v>
      </c>
      <c r="J6" s="119">
        <v>259.82136284000001</v>
      </c>
      <c r="K6" s="191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</row>
    <row r="7" spans="1:30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1"/>
      <c r="I7" s="119"/>
      <c r="J7" s="119"/>
      <c r="K7" s="191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</row>
    <row r="8" spans="1:30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89801.310931618005</v>
      </c>
      <c r="G8" s="140">
        <v>91090.304511194001</v>
      </c>
      <c r="H8" s="270">
        <v>71987.99807746381</v>
      </c>
      <c r="I8" s="140">
        <v>81302.73683677362</v>
      </c>
      <c r="J8" s="140">
        <v>82565.392261589732</v>
      </c>
    </row>
    <row r="9" spans="1:30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176.71274109000001</v>
      </c>
      <c r="G9" s="156">
        <v>139.32277098</v>
      </c>
      <c r="H9" s="271">
        <v>367.13232319999997</v>
      </c>
      <c r="I9" s="156">
        <v>176.71274109000001</v>
      </c>
      <c r="J9" s="156">
        <v>139.32277095000001</v>
      </c>
    </row>
    <row r="10" spans="1:30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7409.3755074999999</v>
      </c>
      <c r="G10" s="141">
        <v>8001.8048208999999</v>
      </c>
      <c r="H10" s="272">
        <v>5108.2578978000001</v>
      </c>
      <c r="I10" s="141">
        <v>7409.3755074999999</v>
      </c>
      <c r="J10" s="141">
        <v>8001.80482106</v>
      </c>
    </row>
    <row r="11" spans="1:30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6606.9599182700003</v>
      </c>
      <c r="G11" s="118">
        <v>6710.7485614099996</v>
      </c>
      <c r="H11" s="231">
        <v>6192.21750892</v>
      </c>
      <c r="I11" s="119">
        <v>6606.9599182700003</v>
      </c>
      <c r="J11" s="119">
        <v>6710.7485614099996</v>
      </c>
    </row>
    <row r="12" spans="1:30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472283.93409152969</v>
      </c>
      <c r="G12" s="139">
        <v>476758.32759060344</v>
      </c>
      <c r="H12" s="269">
        <v>425819.14539000636</v>
      </c>
      <c r="I12" s="139">
        <v>454305.15743613796</v>
      </c>
      <c r="J12" s="139">
        <v>458155.49817365961</v>
      </c>
      <c r="K12" s="191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</row>
    <row r="13" spans="1:30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239.91709399999999</v>
      </c>
      <c r="G13" s="118">
        <v>242.963232</v>
      </c>
      <c r="H13" s="231">
        <v>206.74749700000001</v>
      </c>
      <c r="I13" s="119">
        <v>239.91709399999999</v>
      </c>
      <c r="J13" s="119">
        <v>242.963232</v>
      </c>
    </row>
    <row r="14" spans="1:30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37238.850278999998</v>
      </c>
      <c r="G14" s="119">
        <v>39366.140202000002</v>
      </c>
      <c r="H14" s="231">
        <v>17852.351137170001</v>
      </c>
      <c r="I14" s="119">
        <v>22920.094780020001</v>
      </c>
      <c r="J14" s="119">
        <v>24465.839810589998</v>
      </c>
    </row>
    <row r="15" spans="1:30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1187.9556359999999</v>
      </c>
      <c r="G15" s="119">
        <v>1187.089813</v>
      </c>
      <c r="H15" s="231">
        <v>1446.9296899999999</v>
      </c>
      <c r="I15" s="119">
        <v>1187.9556359999999</v>
      </c>
      <c r="J15" s="119">
        <v>1187.089813</v>
      </c>
    </row>
    <row r="16" spans="1:30" x14ac:dyDescent="0.2">
      <c r="A16" s="77" t="s">
        <v>233</v>
      </c>
      <c r="B16" s="58"/>
      <c r="C16" s="119"/>
      <c r="D16" s="119"/>
      <c r="E16" s="119">
        <v>61.669911999999997</v>
      </c>
      <c r="F16" s="119">
        <v>195.41793653752165</v>
      </c>
      <c r="G16" s="119">
        <v>249.330064169298</v>
      </c>
      <c r="H16" s="231">
        <v>61.656566269999999</v>
      </c>
      <c r="I16" s="119">
        <v>195.41793445693364</v>
      </c>
      <c r="J16" s="119">
        <v>249.33005839671696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235.13343800000001</v>
      </c>
      <c r="G17" s="119">
        <v>245.69302400000001</v>
      </c>
      <c r="H17" s="231">
        <v>247.86173600000001</v>
      </c>
      <c r="I17" s="119">
        <v>235.13343800000001</v>
      </c>
      <c r="J17" s="119">
        <v>245.69302400000001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14363.478682999999</v>
      </c>
      <c r="G18" s="119">
        <v>14350.786405999999</v>
      </c>
      <c r="H18" s="231">
        <v>12129.521397889999</v>
      </c>
      <c r="I18" s="119">
        <v>13100.15086016</v>
      </c>
      <c r="J18" s="119">
        <v>13068.460857169999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2927.8075288042155</v>
      </c>
      <c r="G19" s="119">
        <v>2893.0882590134765</v>
      </c>
      <c r="H19" s="231">
        <v>2917.6663296526567</v>
      </c>
      <c r="I19" s="119">
        <v>2800.1694615091756</v>
      </c>
      <c r="J19" s="119">
        <v>2691.5156836129927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2128.1587199999999</v>
      </c>
      <c r="G20" s="119">
        <v>2042.0495519999999</v>
      </c>
      <c r="H20" s="231">
        <v>1646.9720749999999</v>
      </c>
      <c r="I20" s="119">
        <v>2128.1587199999999</v>
      </c>
      <c r="J20" s="119">
        <v>2042.0495519999999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4285.7436960000005</v>
      </c>
      <c r="G21" s="119">
        <v>4282.7941350000001</v>
      </c>
      <c r="H21" s="231">
        <v>3770.7378119999998</v>
      </c>
      <c r="I21" s="119">
        <v>4285.7436959999995</v>
      </c>
      <c r="J21" s="119">
        <v>4282.7941350000001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12676.171077630001</v>
      </c>
      <c r="G22" s="119">
        <v>8108.1947878399997</v>
      </c>
      <c r="H22" s="231">
        <v>9673.4989100000003</v>
      </c>
      <c r="I22" s="119">
        <v>10359.549120629999</v>
      </c>
      <c r="J22" s="119">
        <v>8108.1947879999998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41.858804999999997</v>
      </c>
      <c r="G23" s="119">
        <v>42.023094</v>
      </c>
      <c r="H23" s="231">
        <v>29.453568000000001</v>
      </c>
      <c r="I23" s="119">
        <v>41.858804999999997</v>
      </c>
      <c r="J23" s="119">
        <v>42.023094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9">
        <v>80547.893949734294</v>
      </c>
      <c r="F24" s="119">
        <v>97272.84298617173</v>
      </c>
      <c r="G24" s="119">
        <v>98560.338671153673</v>
      </c>
      <c r="H24" s="231">
        <v>68471.048584923046</v>
      </c>
      <c r="I24" s="119">
        <v>75822.778646866165</v>
      </c>
      <c r="J24" s="119">
        <v>76642.202006442982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4177.6602363000002</v>
      </c>
      <c r="G25" s="119">
        <v>4354.5485554999996</v>
      </c>
      <c r="H25" s="231">
        <v>3554.3736742999999</v>
      </c>
      <c r="I25" s="119">
        <v>4177.6602363000002</v>
      </c>
      <c r="J25" s="119">
        <v>4354.5485555400001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34041.017520369998</v>
      </c>
      <c r="G26" s="118">
        <v>34296.981003749999</v>
      </c>
      <c r="H26" s="231">
        <v>26399.732773250002</v>
      </c>
      <c r="I26" s="119">
        <v>34041.017520369998</v>
      </c>
      <c r="J26" s="119">
        <v>34296.981004879999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6087.6799870000004</v>
      </c>
      <c r="G27" s="139">
        <v>6132.3101539999998</v>
      </c>
      <c r="H27" s="269">
        <v>5171.640539</v>
      </c>
      <c r="I27" s="139">
        <v>5605.5270440000004</v>
      </c>
      <c r="J27" s="139">
        <v>5645.0553730000001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22789.657844000001</v>
      </c>
      <c r="G28" s="119">
        <v>23452.642276999999</v>
      </c>
      <c r="H28" s="231">
        <v>21142.102191329999</v>
      </c>
      <c r="I28" s="119">
        <v>22789.657845360001</v>
      </c>
      <c r="J28" s="119">
        <v>23452.642277390001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1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485.13877000000002</v>
      </c>
      <c r="G30" s="139">
        <v>478.93489799999998</v>
      </c>
      <c r="H30" s="269">
        <v>481.26369690000001</v>
      </c>
      <c r="I30" s="139">
        <v>485.13877029999998</v>
      </c>
      <c r="J30" s="139">
        <v>478.93489849999997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252.36573096000001</v>
      </c>
      <c r="G31" s="119">
        <v>258.48515845999998</v>
      </c>
      <c r="H31" s="269">
        <v>173.12094164000001</v>
      </c>
      <c r="I31" s="139">
        <v>252.36573098407689</v>
      </c>
      <c r="J31" s="139">
        <v>258.48515847629932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193837.520659</v>
      </c>
      <c r="G32" s="118">
        <v>196170.38634900001</v>
      </c>
      <c r="H32" s="231">
        <v>169442.887415</v>
      </c>
      <c r="I32" s="119">
        <v>186201.12636272001</v>
      </c>
      <c r="J32" s="119">
        <v>188856.57470271</v>
      </c>
    </row>
    <row r="33" spans="1:30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9">
        <v>696697.64164159808</v>
      </c>
      <c r="F33" s="119">
        <v>776061.552393766</v>
      </c>
      <c r="G33" s="119">
        <v>793960.08226561022</v>
      </c>
      <c r="H33" s="231">
        <v>589781.70075352176</v>
      </c>
      <c r="I33" s="119">
        <v>655967.09543198452</v>
      </c>
      <c r="J33" s="119">
        <v>669590.18858395249</v>
      </c>
      <c r="K33" s="191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</row>
    <row r="34" spans="1:30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336407.19769950002</v>
      </c>
      <c r="G34" s="119">
        <v>334456.2268142</v>
      </c>
      <c r="H34" s="231">
        <v>289314.78622244002</v>
      </c>
      <c r="I34" s="119">
        <v>332381.18043308001</v>
      </c>
      <c r="J34" s="119">
        <v>330366.82339724002</v>
      </c>
      <c r="K34" s="191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</row>
    <row r="35" spans="1:30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26365.030442619285</v>
      </c>
      <c r="G35" s="119">
        <v>27137.934804853689</v>
      </c>
      <c r="H35" s="231">
        <v>25749.193616513239</v>
      </c>
      <c r="I35" s="119">
        <v>26266.761069565255</v>
      </c>
      <c r="J35" s="119">
        <v>27039.912981792415</v>
      </c>
      <c r="K35" s="191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</row>
    <row r="36" spans="1:30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1259.3511140000001</v>
      </c>
      <c r="G36" s="301">
        <v>1191.912131</v>
      </c>
      <c r="H36" s="231">
        <v>1203.6874949999999</v>
      </c>
      <c r="I36" s="58">
        <v>1259.3511140000001</v>
      </c>
      <c r="J36" s="302">
        <v>1191.912131</v>
      </c>
      <c r="K36" s="191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</row>
    <row r="37" spans="1:30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54300.838441200001</v>
      </c>
      <c r="G37" s="118">
        <v>54843.264342670001</v>
      </c>
      <c r="H37" s="231">
        <v>43498.863450069999</v>
      </c>
      <c r="I37" s="119">
        <v>48683.441340680001</v>
      </c>
      <c r="J37" s="119">
        <v>49156.939621090001</v>
      </c>
    </row>
    <row r="38" spans="1:30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553.581728</v>
      </c>
      <c r="G38" s="118">
        <v>565.55941199999995</v>
      </c>
      <c r="H38" s="231">
        <v>453.60370999999998</v>
      </c>
      <c r="I38" s="119">
        <v>553.581728</v>
      </c>
      <c r="J38" s="119">
        <v>565.55941199999995</v>
      </c>
      <c r="K38" s="191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</row>
    <row r="39" spans="1:30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1282.1070216999999</v>
      </c>
      <c r="G39" s="139">
        <v>1299.3808504000001</v>
      </c>
      <c r="H39" s="269">
        <v>1045.9692055</v>
      </c>
      <c r="I39" s="139">
        <v>1282.1070216063131</v>
      </c>
      <c r="J39" s="139">
        <v>1299.3808504256999</v>
      </c>
      <c r="K39" s="191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</row>
    <row r="40" spans="1:30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>
        <v>673.98081460000003</v>
      </c>
      <c r="G40" s="140">
        <v>672.39696449999997</v>
      </c>
      <c r="H40" s="270">
        <v>613.27205786000002</v>
      </c>
      <c r="I40" s="140">
        <v>673.98081460000003</v>
      </c>
      <c r="J40" s="140">
        <v>672.39696451999998</v>
      </c>
      <c r="K40" s="191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</row>
    <row r="41" spans="1:30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49208.888718562484</v>
      </c>
      <c r="G41" s="142">
        <v>49838.634480965913</v>
      </c>
      <c r="H41" s="273">
        <v>44452.189249659867</v>
      </c>
      <c r="I41" s="142">
        <v>46200.573128195676</v>
      </c>
      <c r="J41" s="142">
        <v>46715.087267644711</v>
      </c>
    </row>
    <row r="42" spans="1:30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1620.514126</v>
      </c>
      <c r="G42" s="119">
        <v>1418.7749659999999</v>
      </c>
      <c r="H42" s="231">
        <v>83.287519349999997</v>
      </c>
      <c r="I42" s="119">
        <v>82.994860000000003</v>
      </c>
      <c r="J42" s="119">
        <v>83.257422489999996</v>
      </c>
      <c r="K42" s="191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</row>
    <row r="43" spans="1:30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5188.9594117500001</v>
      </c>
      <c r="G43" s="119">
        <v>5395.6070904999997</v>
      </c>
      <c r="H43" s="231">
        <v>5590.5051868500004</v>
      </c>
      <c r="I43" s="119">
        <v>5188.9594119747389</v>
      </c>
      <c r="J43" s="119">
        <v>5395.6070903815271</v>
      </c>
    </row>
    <row r="44" spans="1:30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11659.956032</v>
      </c>
      <c r="G44" s="119">
        <v>11101.098876</v>
      </c>
      <c r="H44" s="231">
        <v>10369.83238039</v>
      </c>
      <c r="I44" s="119">
        <v>11517.832045179999</v>
      </c>
      <c r="J44" s="119">
        <v>10962.62213277</v>
      </c>
      <c r="K44" s="191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</row>
    <row r="45" spans="1:30" x14ac:dyDescent="0.2">
      <c r="A45" s="83" t="s">
        <v>15</v>
      </c>
      <c r="B45" s="143">
        <f t="shared" ref="B45:H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2279014.8563882792</v>
      </c>
      <c r="G45" s="143">
        <f>SUM(G4:G44)</f>
        <v>2306385.5602361732</v>
      </c>
      <c r="H45" s="143">
        <f t="shared" si="0"/>
        <v>1870237.3954850505</v>
      </c>
      <c r="I45" s="143">
        <v>2070254.202397615</v>
      </c>
      <c r="J45" s="143">
        <f>SUM(J4:J44)</f>
        <v>2094147.9363930475</v>
      </c>
    </row>
    <row r="46" spans="1:30" x14ac:dyDescent="0.2">
      <c r="A46" s="40" t="s">
        <v>29</v>
      </c>
      <c r="B46" s="41">
        <f t="shared" ref="B46:H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2280274.2075022794</v>
      </c>
      <c r="G46" s="41">
        <f>SUM(G4:G44)-G36</f>
        <v>2305193.6481051734</v>
      </c>
      <c r="H46" s="41">
        <f t="shared" si="1"/>
        <v>1871441.0829800505</v>
      </c>
      <c r="I46" s="41">
        <v>2071513.5535116149</v>
      </c>
      <c r="J46" s="41">
        <f>SUM(J4:J44)-J36</f>
        <v>2092956.0242620474</v>
      </c>
    </row>
    <row r="47" spans="1:30" x14ac:dyDescent="0.2">
      <c r="A47" s="169" t="s">
        <v>199</v>
      </c>
      <c r="B47" s="153"/>
      <c r="C47" s="197"/>
      <c r="D47" s="197"/>
      <c r="E47" s="197"/>
      <c r="F47" s="197"/>
      <c r="G47" s="221"/>
      <c r="H47" s="221"/>
      <c r="I47" s="220"/>
      <c r="J47" s="298"/>
    </row>
    <row r="48" spans="1:30" ht="13.5" thickBot="1" x14ac:dyDescent="0.25">
      <c r="A48" s="169" t="s">
        <v>250</v>
      </c>
      <c r="B48" s="153"/>
      <c r="C48" s="288"/>
      <c r="D48" s="288"/>
      <c r="E48" s="288"/>
      <c r="F48" s="288"/>
      <c r="G48" s="288"/>
      <c r="H48" s="288"/>
      <c r="I48" s="288"/>
      <c r="J48" s="299"/>
    </row>
    <row r="49" spans="1:30" x14ac:dyDescent="0.2">
      <c r="A49" s="170" t="s">
        <v>221</v>
      </c>
      <c r="B49" s="171"/>
      <c r="C49" s="171"/>
      <c r="D49" s="171"/>
      <c r="E49" s="171"/>
      <c r="F49" s="196"/>
      <c r="G49" s="196"/>
      <c r="H49" s="196"/>
      <c r="I49" s="196"/>
      <c r="J49" s="297"/>
    </row>
    <row r="50" spans="1:30" s="190" customFormat="1" x14ac:dyDescent="0.2">
      <c r="B50" s="192"/>
      <c r="D50" s="193"/>
      <c r="E50" s="193"/>
      <c r="F50" s="193"/>
      <c r="G50" s="194"/>
      <c r="H50" s="296"/>
      <c r="I50" s="191"/>
      <c r="J50" s="191"/>
      <c r="K50" s="191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</row>
    <row r="51" spans="1:30" s="162" customFormat="1" x14ac:dyDescent="0.2">
      <c r="F51" s="195"/>
      <c r="H51" s="296"/>
      <c r="I51" s="191"/>
      <c r="J51" s="191"/>
      <c r="K51" s="191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</row>
    <row r="52" spans="1:30" s="162" customFormat="1" x14ac:dyDescent="0.2">
      <c r="H52" s="296"/>
      <c r="I52" s="191"/>
      <c r="J52" s="191"/>
      <c r="K52" s="191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</row>
    <row r="53" spans="1:30" s="162" customFormat="1" x14ac:dyDescent="0.2">
      <c r="H53" s="296"/>
      <c r="I53" s="191"/>
      <c r="J53" s="324"/>
      <c r="K53" s="191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</row>
    <row r="54" spans="1:30" s="162" customFormat="1" x14ac:dyDescent="0.2">
      <c r="H54" s="296"/>
      <c r="I54" s="191"/>
      <c r="J54" s="191"/>
      <c r="K54" s="191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</row>
    <row r="55" spans="1:30" s="162" customFormat="1" x14ac:dyDescent="0.2">
      <c r="H55" s="296"/>
      <c r="I55" s="191"/>
      <c r="J55" s="191"/>
      <c r="K55" s="191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</row>
    <row r="56" spans="1:30" s="162" customFormat="1" x14ac:dyDescent="0.2">
      <c r="H56" s="296"/>
      <c r="I56" s="191"/>
      <c r="J56" s="191"/>
      <c r="K56" s="191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</row>
    <row r="57" spans="1:30" s="162" customFormat="1" x14ac:dyDescent="0.2">
      <c r="H57" s="296"/>
      <c r="I57" s="191"/>
      <c r="J57" s="191"/>
      <c r="K57" s="191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</row>
    <row r="58" spans="1:30" s="162" customFormat="1" x14ac:dyDescent="0.2">
      <c r="H58" s="296"/>
      <c r="I58" s="191"/>
      <c r="J58" s="191"/>
      <c r="K58" s="191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</row>
    <row r="59" spans="1:30" s="162" customFormat="1" x14ac:dyDescent="0.2">
      <c r="H59" s="296"/>
      <c r="I59" s="191"/>
      <c r="J59" s="191"/>
      <c r="K59" s="191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</row>
    <row r="60" spans="1:30" s="162" customFormat="1" x14ac:dyDescent="0.2">
      <c r="H60" s="296"/>
      <c r="I60" s="191"/>
      <c r="J60" s="191"/>
      <c r="K60" s="191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</row>
    <row r="61" spans="1:30" s="162" customFormat="1" x14ac:dyDescent="0.2">
      <c r="H61" s="296"/>
      <c r="I61" s="191"/>
      <c r="J61" s="191"/>
      <c r="K61" s="191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</row>
    <row r="62" spans="1:30" s="162" customFormat="1" x14ac:dyDescent="0.2">
      <c r="H62" s="296"/>
      <c r="I62" s="191"/>
      <c r="J62" s="191"/>
      <c r="K62" s="191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</row>
    <row r="63" spans="1:30" s="162" customFormat="1" x14ac:dyDescent="0.2">
      <c r="H63" s="296"/>
      <c r="I63" s="191"/>
      <c r="J63" s="191"/>
      <c r="K63" s="191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</row>
    <row r="64" spans="1:30" s="162" customFormat="1" x14ac:dyDescent="0.2">
      <c r="H64" s="296"/>
      <c r="I64" s="191"/>
      <c r="J64" s="191"/>
      <c r="K64" s="191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</row>
    <row r="65" spans="8:30" s="162" customFormat="1" x14ac:dyDescent="0.2">
      <c r="H65" s="296"/>
      <c r="I65" s="191"/>
      <c r="J65" s="191"/>
      <c r="K65" s="191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</row>
    <row r="66" spans="8:30" s="162" customFormat="1" x14ac:dyDescent="0.2">
      <c r="H66" s="296"/>
      <c r="I66" s="191"/>
      <c r="J66" s="191"/>
      <c r="K66" s="191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</row>
    <row r="67" spans="8:30" s="162" customFormat="1" x14ac:dyDescent="0.2">
      <c r="H67" s="296"/>
      <c r="I67" s="191"/>
      <c r="J67" s="191"/>
      <c r="K67" s="191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</row>
    <row r="68" spans="8:30" s="162" customFormat="1" x14ac:dyDescent="0.2">
      <c r="H68" s="296"/>
      <c r="I68" s="191"/>
      <c r="J68" s="191"/>
      <c r="K68" s="191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</row>
    <row r="69" spans="8:30" s="162" customFormat="1" x14ac:dyDescent="0.2">
      <c r="H69" s="296"/>
      <c r="I69" s="191"/>
      <c r="J69" s="191"/>
      <c r="K69" s="191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</row>
    <row r="70" spans="8:30" s="162" customFormat="1" x14ac:dyDescent="0.2">
      <c r="H70" s="296"/>
      <c r="I70" s="191"/>
      <c r="J70" s="191"/>
      <c r="K70" s="191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</row>
    <row r="71" spans="8:30" s="162" customFormat="1" x14ac:dyDescent="0.2">
      <c r="H71" s="296"/>
      <c r="I71" s="191"/>
      <c r="J71" s="191"/>
      <c r="K71" s="191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</row>
    <row r="72" spans="8:30" s="162" customFormat="1" x14ac:dyDescent="0.2">
      <c r="H72" s="296"/>
      <c r="I72" s="191"/>
      <c r="J72" s="191"/>
      <c r="K72" s="191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</row>
    <row r="73" spans="8:30" s="162" customFormat="1" x14ac:dyDescent="0.2">
      <c r="H73" s="296"/>
      <c r="I73" s="191"/>
      <c r="J73" s="191"/>
      <c r="K73" s="191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</row>
    <row r="74" spans="8:30" s="162" customFormat="1" x14ac:dyDescent="0.2">
      <c r="H74" s="296"/>
      <c r="I74" s="191"/>
      <c r="J74" s="191"/>
      <c r="K74" s="191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</row>
    <row r="75" spans="8:30" s="162" customFormat="1" x14ac:dyDescent="0.2">
      <c r="H75" s="296"/>
      <c r="I75" s="191"/>
      <c r="J75" s="191"/>
      <c r="K75" s="191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</row>
    <row r="76" spans="8:30" s="162" customFormat="1" x14ac:dyDescent="0.2">
      <c r="H76" s="296"/>
      <c r="I76" s="191"/>
      <c r="J76" s="191"/>
      <c r="K76" s="191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</row>
    <row r="77" spans="8:30" s="162" customFormat="1" x14ac:dyDescent="0.2">
      <c r="H77" s="296"/>
      <c r="I77" s="191"/>
      <c r="J77" s="191"/>
      <c r="K77" s="191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</row>
    <row r="78" spans="8:30" s="162" customFormat="1" x14ac:dyDescent="0.2">
      <c r="H78" s="296"/>
      <c r="I78" s="191"/>
      <c r="J78" s="191"/>
      <c r="K78" s="191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</row>
    <row r="79" spans="8:30" s="162" customFormat="1" x14ac:dyDescent="0.2">
      <c r="H79" s="296"/>
      <c r="I79" s="191"/>
      <c r="J79" s="191"/>
      <c r="K79" s="191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</row>
    <row r="80" spans="8:30" s="162" customFormat="1" x14ac:dyDescent="0.2">
      <c r="H80" s="296"/>
      <c r="I80" s="191"/>
      <c r="J80" s="191"/>
      <c r="K80" s="191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</row>
    <row r="81" spans="8:30" s="162" customFormat="1" x14ac:dyDescent="0.2">
      <c r="H81" s="296"/>
      <c r="I81" s="191"/>
      <c r="J81" s="191"/>
      <c r="K81" s="191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</row>
    <row r="82" spans="8:30" s="162" customFormat="1" x14ac:dyDescent="0.2">
      <c r="H82" s="296"/>
      <c r="I82" s="191"/>
      <c r="J82" s="191"/>
      <c r="K82" s="191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</row>
    <row r="83" spans="8:30" s="162" customFormat="1" x14ac:dyDescent="0.2">
      <c r="H83" s="296"/>
      <c r="I83" s="191"/>
      <c r="J83" s="191"/>
      <c r="K83" s="191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</row>
    <row r="84" spans="8:30" s="162" customFormat="1" x14ac:dyDescent="0.2">
      <c r="H84" s="296"/>
      <c r="I84" s="191"/>
      <c r="J84" s="191"/>
      <c r="K84" s="191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</row>
    <row r="85" spans="8:30" s="162" customFormat="1" x14ac:dyDescent="0.2">
      <c r="H85" s="296"/>
      <c r="I85" s="191"/>
      <c r="J85" s="191"/>
      <c r="K85" s="191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</row>
    <row r="86" spans="8:30" s="162" customFormat="1" x14ac:dyDescent="0.2">
      <c r="H86" s="296"/>
      <c r="I86" s="191"/>
      <c r="J86" s="191"/>
      <c r="K86" s="191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</row>
    <row r="87" spans="8:30" s="162" customFormat="1" x14ac:dyDescent="0.2">
      <c r="H87" s="296"/>
      <c r="I87" s="191"/>
      <c r="J87" s="191"/>
      <c r="K87" s="191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</row>
    <row r="88" spans="8:30" s="162" customFormat="1" x14ac:dyDescent="0.2">
      <c r="H88" s="296"/>
      <c r="I88" s="191"/>
      <c r="J88" s="191"/>
      <c r="K88" s="191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</row>
    <row r="89" spans="8:30" s="162" customFormat="1" x14ac:dyDescent="0.2">
      <c r="H89" s="296"/>
      <c r="I89" s="191"/>
      <c r="J89" s="191"/>
      <c r="K89" s="191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</row>
    <row r="90" spans="8:30" s="162" customFormat="1" x14ac:dyDescent="0.2">
      <c r="H90" s="296"/>
      <c r="I90" s="191"/>
      <c r="J90" s="191"/>
      <c r="K90" s="191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</row>
    <row r="91" spans="8:30" s="162" customFormat="1" x14ac:dyDescent="0.2">
      <c r="H91" s="296"/>
      <c r="I91" s="191"/>
      <c r="J91" s="191"/>
      <c r="K91" s="191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</row>
    <row r="92" spans="8:30" s="162" customFormat="1" x14ac:dyDescent="0.2">
      <c r="H92" s="296"/>
      <c r="I92" s="191"/>
      <c r="J92" s="191"/>
      <c r="K92" s="191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</row>
    <row r="93" spans="8:30" s="162" customFormat="1" x14ac:dyDescent="0.2">
      <c r="H93" s="296"/>
      <c r="I93" s="191"/>
      <c r="J93" s="191"/>
      <c r="K93" s="191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</row>
    <row r="94" spans="8:30" s="162" customFormat="1" x14ac:dyDescent="0.2">
      <c r="H94" s="296"/>
      <c r="I94" s="191"/>
      <c r="J94" s="191"/>
      <c r="K94" s="191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N73"/>
  <sheetViews>
    <sheetView zoomScale="70" zoomScaleNormal="70" workbookViewId="0">
      <selection activeCell="A5" sqref="A5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6" t="s">
        <v>120</v>
      </c>
      <c r="B1" s="356"/>
      <c r="C1" s="356"/>
      <c r="D1" s="356"/>
      <c r="E1" s="356"/>
      <c r="F1" s="356"/>
      <c r="G1" s="358"/>
      <c r="H1" s="363"/>
      <c r="I1" s="359"/>
      <c r="J1" s="364"/>
    </row>
    <row r="2" spans="1:10" ht="27.75" customHeight="1" x14ac:dyDescent="0.2">
      <c r="A2" s="365" t="s">
        <v>254</v>
      </c>
      <c r="B2" s="365"/>
      <c r="C2" s="365"/>
      <c r="D2" s="365"/>
      <c r="E2" s="365"/>
      <c r="F2" s="365"/>
      <c r="G2" s="366"/>
      <c r="H2" s="363" t="s">
        <v>249</v>
      </c>
      <c r="I2" s="359"/>
      <c r="J2" s="364"/>
    </row>
    <row r="3" spans="1:10" ht="38.25" x14ac:dyDescent="0.2">
      <c r="A3" s="315" t="s">
        <v>130</v>
      </c>
      <c r="B3" s="316">
        <v>2015</v>
      </c>
      <c r="C3" s="317">
        <v>2016</v>
      </c>
      <c r="D3" s="317">
        <v>2017</v>
      </c>
      <c r="E3" s="317">
        <v>2018</v>
      </c>
      <c r="F3" s="318" t="s">
        <v>257</v>
      </c>
      <c r="G3" s="319" t="s">
        <v>259</v>
      </c>
      <c r="H3" s="320">
        <v>2018</v>
      </c>
      <c r="I3" s="318" t="s">
        <v>257</v>
      </c>
      <c r="J3" s="321" t="s">
        <v>259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1012.3043730000001</v>
      </c>
      <c r="G4" s="139">
        <v>1068.7203360000001</v>
      </c>
      <c r="H4" s="275">
        <v>719.73779969999998</v>
      </c>
      <c r="I4" s="56">
        <v>1012.3043731</v>
      </c>
      <c r="J4" s="276">
        <v>1068.7203356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3686.0603024000002</v>
      </c>
      <c r="G5" s="119">
        <v>3760.8576477000001</v>
      </c>
      <c r="H5" s="277">
        <v>3533.9068631</v>
      </c>
      <c r="I5" s="58">
        <v>3521.8115318305008</v>
      </c>
      <c r="J5" s="278">
        <v>3595.5622259222469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7"/>
      <c r="I6" s="58"/>
      <c r="J6" s="278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251.21506539999999</v>
      </c>
      <c r="G7" s="278">
        <v>259.82136279999997</v>
      </c>
      <c r="H7" s="277">
        <v>736.22973737999996</v>
      </c>
      <c r="I7" s="58">
        <v>251.21506536999999</v>
      </c>
      <c r="J7" s="278">
        <v>259.82136284000001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85284.537297710005</v>
      </c>
      <c r="G8" s="140">
        <v>86482.575650440005</v>
      </c>
      <c r="H8" s="279">
        <v>66357.395156002007</v>
      </c>
      <c r="I8" s="59">
        <v>76785.96320344109</v>
      </c>
      <c r="J8" s="280">
        <v>77957.663401645594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176.71274109000001</v>
      </c>
      <c r="G9" s="119">
        <v>139.32277098</v>
      </c>
      <c r="H9" s="277">
        <v>367.13232319999997</v>
      </c>
      <c r="I9" s="58">
        <v>176.71274109000001</v>
      </c>
      <c r="J9" s="278">
        <v>139.32277095000001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7409.3755074999999</v>
      </c>
      <c r="G10" s="141">
        <v>8001.8048208999999</v>
      </c>
      <c r="H10" s="281">
        <v>5108.2578978000001</v>
      </c>
      <c r="I10" s="60">
        <v>7409.3755074999999</v>
      </c>
      <c r="J10" s="282">
        <v>8001.80482106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6606.9599182700003</v>
      </c>
      <c r="G11" s="119">
        <v>6710.7485614099996</v>
      </c>
      <c r="H11" s="277">
        <v>6192.21750892</v>
      </c>
      <c r="I11" s="58">
        <v>6606.9599182700003</v>
      </c>
      <c r="J11" s="278">
        <v>6710.7485614099996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223468.5161239311</v>
      </c>
      <c r="G12" s="119">
        <v>223602.58078609727</v>
      </c>
      <c r="H12" s="277">
        <v>207961.39807489846</v>
      </c>
      <c r="I12" s="58">
        <v>208188.63708723563</v>
      </c>
      <c r="J12" s="278">
        <v>208040.34342983243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239.91709399999999</v>
      </c>
      <c r="G13" s="119">
        <v>242.963232</v>
      </c>
      <c r="H13" s="277">
        <v>206.74749700000001</v>
      </c>
      <c r="I13" s="58">
        <v>239.91709399999999</v>
      </c>
      <c r="J13" s="278">
        <v>242.963232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36333.027795000002</v>
      </c>
      <c r="G14" s="119">
        <v>37638.808417</v>
      </c>
      <c r="H14" s="277">
        <v>17139.733208170001</v>
      </c>
      <c r="I14" s="58">
        <v>22014.27229592</v>
      </c>
      <c r="J14" s="278">
        <v>22748.987025390001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1187.9556359999999</v>
      </c>
      <c r="G15" s="274">
        <v>1187.089813</v>
      </c>
      <c r="H15" s="283">
        <v>1446.9296899999999</v>
      </c>
      <c r="I15" s="138">
        <v>1187.9556359999999</v>
      </c>
      <c r="J15" s="284">
        <v>1187.089813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195.41793653752165</v>
      </c>
      <c r="G16" s="274">
        <v>249.330064169298</v>
      </c>
      <c r="H16" s="283">
        <v>61.656566269999999</v>
      </c>
      <c r="I16" s="138">
        <v>195.41793445693364</v>
      </c>
      <c r="J16" s="284">
        <v>249.33005839671696</v>
      </c>
    </row>
    <row r="17" spans="1:14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235.13343800000001</v>
      </c>
      <c r="G17" s="274">
        <v>245.69302400000001</v>
      </c>
      <c r="H17" s="283">
        <v>247.86173600000001</v>
      </c>
      <c r="I17" s="138">
        <v>235.13343800000001</v>
      </c>
      <c r="J17" s="284">
        <v>245.69302400000001</v>
      </c>
    </row>
    <row r="18" spans="1:14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14096.05739</v>
      </c>
      <c r="G18" s="119">
        <v>14096.480995</v>
      </c>
      <c r="H18" s="277">
        <v>11838.063186490001</v>
      </c>
      <c r="I18" s="58">
        <v>12911.97748863</v>
      </c>
      <c r="J18" s="278">
        <v>12897.30628814</v>
      </c>
    </row>
    <row r="19" spans="1:14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2917.4793842099998</v>
      </c>
      <c r="G19" s="119">
        <v>2882.6064179099999</v>
      </c>
      <c r="H19" s="277">
        <v>2894.2766131200001</v>
      </c>
      <c r="I19" s="58">
        <v>2789.8413169</v>
      </c>
      <c r="J19" s="278">
        <v>2681.0338426600001</v>
      </c>
    </row>
    <row r="20" spans="1:14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/>
      <c r="H20" s="277"/>
      <c r="I20" s="58"/>
      <c r="J20" s="278"/>
    </row>
    <row r="21" spans="1:14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4016.8526139999999</v>
      </c>
      <c r="G21" s="119">
        <v>4009.5583299999998</v>
      </c>
      <c r="H21" s="277">
        <v>3550.9635320000002</v>
      </c>
      <c r="I21" s="58">
        <v>4016.8526139999999</v>
      </c>
      <c r="J21" s="278">
        <v>4009.5583299999998</v>
      </c>
    </row>
    <row r="22" spans="1:14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11686.586218930001</v>
      </c>
      <c r="G22" s="139">
        <v>7097.0309078399996</v>
      </c>
      <c r="H22" s="277">
        <v>8428.05080198</v>
      </c>
      <c r="I22" s="58">
        <v>9369.9642619299993</v>
      </c>
      <c r="J22" s="278">
        <v>7097.0309079899998</v>
      </c>
    </row>
    <row r="23" spans="1:14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41.858804999999997</v>
      </c>
      <c r="G23" s="139">
        <v>42.023094</v>
      </c>
      <c r="H23" s="277">
        <v>29.453568000000001</v>
      </c>
      <c r="I23" s="58">
        <v>41.858804999999997</v>
      </c>
      <c r="J23" s="278">
        <v>42.023094</v>
      </c>
    </row>
    <row r="24" spans="1:14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86211.525331329074</v>
      </c>
      <c r="G24" s="139">
        <v>87574.287294995884</v>
      </c>
      <c r="H24" s="277">
        <v>59291.344532689669</v>
      </c>
      <c r="I24" s="58">
        <v>66360.010933410435</v>
      </c>
      <c r="J24" s="278">
        <v>67272.397288490436</v>
      </c>
    </row>
    <row r="25" spans="1:14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4177.6602363000002</v>
      </c>
      <c r="G25" s="139">
        <v>4354.5485554999996</v>
      </c>
      <c r="H25" s="277">
        <v>3554.3736742999999</v>
      </c>
      <c r="I25" s="58">
        <v>4177.6602363000002</v>
      </c>
      <c r="J25" s="278">
        <v>4354.5485555400001</v>
      </c>
    </row>
    <row r="26" spans="1:14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34041.017520369998</v>
      </c>
      <c r="G26" s="139">
        <v>34296.981003749999</v>
      </c>
      <c r="H26" s="277">
        <v>26399.732773250002</v>
      </c>
      <c r="I26" s="58">
        <v>34041.017520369998</v>
      </c>
      <c r="J26" s="278">
        <v>34296.981004879999</v>
      </c>
    </row>
    <row r="27" spans="1:14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6087.6799870000004</v>
      </c>
      <c r="G27" s="139">
        <v>6132.3101539999998</v>
      </c>
      <c r="H27" s="277">
        <v>5171.640539</v>
      </c>
      <c r="I27" s="58">
        <v>5605.5270440000004</v>
      </c>
      <c r="J27" s="278">
        <v>5645.0553730000001</v>
      </c>
    </row>
    <row r="28" spans="1:14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22789.657844000001</v>
      </c>
      <c r="G28" s="139">
        <v>23452.642276999999</v>
      </c>
      <c r="H28" s="277">
        <v>21142.102191329999</v>
      </c>
      <c r="I28" s="58">
        <v>22789.657845360001</v>
      </c>
      <c r="J28" s="278">
        <v>23452.642277390001</v>
      </c>
    </row>
    <row r="29" spans="1:14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7"/>
      <c r="I29" s="58"/>
      <c r="J29" s="278"/>
    </row>
    <row r="30" spans="1:14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485.13877000000002</v>
      </c>
      <c r="G30" s="139">
        <v>478.93489799999998</v>
      </c>
      <c r="H30" s="277">
        <v>481.26369690000001</v>
      </c>
      <c r="I30" s="58">
        <v>485.13877029999998</v>
      </c>
      <c r="J30" s="278">
        <v>478.93489849999997</v>
      </c>
    </row>
    <row r="31" spans="1:14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252.36573096000001</v>
      </c>
      <c r="G31" s="139">
        <v>258.48515845999998</v>
      </c>
      <c r="H31" s="277">
        <v>173.12094164000001</v>
      </c>
      <c r="I31" s="58">
        <v>252.36573098407689</v>
      </c>
      <c r="J31" s="278">
        <v>258.48515847629932</v>
      </c>
      <c r="N31" s="331"/>
    </row>
    <row r="32" spans="1:14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174990.414881</v>
      </c>
      <c r="G32" s="139">
        <v>177008.97962999999</v>
      </c>
      <c r="H32" s="277">
        <v>151963.71763229999</v>
      </c>
      <c r="I32" s="58">
        <v>168926.85680772</v>
      </c>
      <c r="J32" s="278">
        <v>171302.53833941001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156471.31460543445</v>
      </c>
      <c r="G33" s="139">
        <v>162672.9370207515</v>
      </c>
      <c r="H33" s="277">
        <v>87839.920615666342</v>
      </c>
      <c r="I33" s="58">
        <v>98677.344851233574</v>
      </c>
      <c r="J33" s="278">
        <v>101580.53056547021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16454.902377499999</v>
      </c>
      <c r="G34" s="139">
        <v>16816.8717034</v>
      </c>
      <c r="H34" s="277">
        <v>9975.13159395</v>
      </c>
      <c r="I34" s="58">
        <v>12428.88511191</v>
      </c>
      <c r="J34" s="278">
        <v>12727.468283579999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7610.1572340000002</v>
      </c>
      <c r="G35" s="139">
        <v>7521.2779620000001</v>
      </c>
      <c r="H35" s="277">
        <v>8499.9238935199992</v>
      </c>
      <c r="I35" s="58">
        <v>7511.8878576500001</v>
      </c>
      <c r="J35" s="278">
        <v>7423.2561728299997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1259.3511140000001</v>
      </c>
      <c r="G36" s="119">
        <v>1191.912131</v>
      </c>
      <c r="H36" s="277">
        <v>1203.6874949999999</v>
      </c>
      <c r="I36" s="58">
        <v>1259.3511140000001</v>
      </c>
      <c r="J36" s="278">
        <v>1191.912131</v>
      </c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53043.345171699999</v>
      </c>
      <c r="G37" s="139">
        <v>53550.503463269997</v>
      </c>
      <c r="H37" s="277">
        <v>42365.394253660001</v>
      </c>
      <c r="I37" s="58">
        <v>47425.948071270002</v>
      </c>
      <c r="J37" s="278">
        <v>47864.178741750002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553.581728</v>
      </c>
      <c r="G38" s="119">
        <v>565.55941199999995</v>
      </c>
      <c r="H38" s="277">
        <v>453.60370999999998</v>
      </c>
      <c r="I38" s="58">
        <v>553.581728</v>
      </c>
      <c r="J38" s="278">
        <v>565.55941199999995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1282.1070216999999</v>
      </c>
      <c r="G39" s="119">
        <v>1299.3808504000001</v>
      </c>
      <c r="H39" s="277">
        <v>1045.9692055</v>
      </c>
      <c r="I39" s="58">
        <v>1282.1070216063131</v>
      </c>
      <c r="J39" s="278">
        <v>1299.3808504256999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673.98081460000003</v>
      </c>
      <c r="G40" s="119">
        <v>672.39696449999997</v>
      </c>
      <c r="H40" s="277">
        <v>613.27205786000002</v>
      </c>
      <c r="I40" s="58">
        <v>673.98081460000003</v>
      </c>
      <c r="J40" s="278">
        <v>672.39696451999998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44257.210723260003</v>
      </c>
      <c r="G41" s="119">
        <v>44782.123714430003</v>
      </c>
      <c r="H41" s="277">
        <v>38997.422114000001</v>
      </c>
      <c r="I41" s="58">
        <v>41248.895132079997</v>
      </c>
      <c r="J41" s="278">
        <v>41658.576564909999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1620.514126</v>
      </c>
      <c r="G42" s="119">
        <v>1418.7749659999999</v>
      </c>
      <c r="H42" s="277">
        <v>83.287519349999997</v>
      </c>
      <c r="I42" s="58">
        <v>82.994860000000003</v>
      </c>
      <c r="J42" s="278">
        <v>83.257422489999996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5188.9594117500001</v>
      </c>
      <c r="G43" s="119">
        <v>5395.6070904999997</v>
      </c>
      <c r="H43" s="277">
        <v>5590.5051868500004</v>
      </c>
      <c r="I43" s="58">
        <v>5188.9594119747389</v>
      </c>
      <c r="J43" s="278">
        <v>5395.6070903815271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9896.2454369999996</v>
      </c>
      <c r="G44" s="119">
        <v>9968.8332850000006</v>
      </c>
      <c r="H44" s="277">
        <v>8822.9018156900001</v>
      </c>
      <c r="I44" s="58">
        <v>9754.1214496800003</v>
      </c>
      <c r="J44" s="278">
        <v>9830.3565416700003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1024933.746592882</v>
      </c>
      <c r="G45" s="70">
        <v>1035939.4516352038</v>
      </c>
      <c r="H45" s="264">
        <v>809284.63970748626</v>
      </c>
      <c r="I45" s="70">
        <v>884423.11151112325</v>
      </c>
      <c r="J45" s="285">
        <v>893337.1540305512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905.82248400000003</v>
      </c>
      <c r="G46" s="139">
        <v>903.60689000000002</v>
      </c>
      <c r="H46" s="275">
        <v>712.617929</v>
      </c>
      <c r="I46" s="56">
        <v>905.8224841</v>
      </c>
      <c r="J46" s="276">
        <v>903.60689049999996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4516.7736339080002</v>
      </c>
      <c r="G47" s="139">
        <v>4607.7288607540004</v>
      </c>
      <c r="H47" s="275">
        <v>5630.6029214618165</v>
      </c>
      <c r="I47" s="56">
        <v>4516.773633332522</v>
      </c>
      <c r="J47" s="276">
        <v>4607.7288599441399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193991.23292656869</v>
      </c>
      <c r="G48" s="139">
        <v>196783.91491758171</v>
      </c>
      <c r="H48" s="275">
        <v>170573.72292605037</v>
      </c>
      <c r="I48" s="56">
        <v>193991.23293912335</v>
      </c>
      <c r="J48" s="276">
        <v>196485.20211024035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267.42129299999999</v>
      </c>
      <c r="G49" s="119">
        <v>254.30541099999999</v>
      </c>
      <c r="H49" s="277">
        <v>291.45821139999998</v>
      </c>
      <c r="I49" s="58">
        <v>188.17337153</v>
      </c>
      <c r="J49" s="278">
        <v>171.15456903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2128.1587199999999</v>
      </c>
      <c r="G50" s="119">
        <v>2042.0495519999999</v>
      </c>
      <c r="H50" s="277">
        <v>1646.9720749999999</v>
      </c>
      <c r="I50" s="58">
        <v>2128.1587199999999</v>
      </c>
      <c r="J50" s="278">
        <v>2042.0495519999999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268.89108199999998</v>
      </c>
      <c r="G51" s="119">
        <v>273.23580500000003</v>
      </c>
      <c r="H51" s="277">
        <v>219.77428</v>
      </c>
      <c r="I51" s="58">
        <v>268.89108199999998</v>
      </c>
      <c r="J51" s="278">
        <v>273.23580500000003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989.58485870000004</v>
      </c>
      <c r="G52" s="119">
        <v>1011.1638799999999</v>
      </c>
      <c r="H52" s="277">
        <v>1245.4481080200001</v>
      </c>
      <c r="I52" s="58">
        <v>989.58485870000004</v>
      </c>
      <c r="J52" s="278">
        <v>1011.16388001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3607.5726271499998</v>
      </c>
      <c r="G53" s="119">
        <v>3569.78440834</v>
      </c>
      <c r="H53" s="275">
        <v>3521.8953505099998</v>
      </c>
      <c r="I53" s="56">
        <v>3607.5726271499998</v>
      </c>
      <c r="J53" s="276">
        <v>3569.7844085199999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18847.105778000001</v>
      </c>
      <c r="G54" s="119">
        <v>19161.406718999999</v>
      </c>
      <c r="H54" s="275">
        <v>17479.169782699999</v>
      </c>
      <c r="I54" s="56">
        <v>17274.269554999999</v>
      </c>
      <c r="J54" s="276">
        <v>17554.036363300002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619590.23778833158</v>
      </c>
      <c r="G55" s="119">
        <v>631287.14524485869</v>
      </c>
      <c r="H55" s="275">
        <v>501941.78013785538</v>
      </c>
      <c r="I55" s="56">
        <v>557289.75058075099</v>
      </c>
      <c r="J55" s="276">
        <v>568009.65801848227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319952.29532199999</v>
      </c>
      <c r="G56" s="139">
        <v>317639.35511080001</v>
      </c>
      <c r="H56" s="275">
        <v>279339.65462848998</v>
      </c>
      <c r="I56" s="56">
        <v>319952.29532117001</v>
      </c>
      <c r="J56" s="276">
        <v>317639.35511365999</v>
      </c>
    </row>
    <row r="57" spans="1:10" x14ac:dyDescent="0.2">
      <c r="A57" s="55" t="s">
        <v>203</v>
      </c>
      <c r="B57" s="58"/>
      <c r="C57" s="330">
        <v>857</v>
      </c>
      <c r="D57" s="56"/>
      <c r="E57" s="56"/>
      <c r="F57" s="56"/>
      <c r="G57" s="139"/>
      <c r="H57" s="275"/>
      <c r="I57" s="56"/>
      <c r="J57" s="276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18754.873208619287</v>
      </c>
      <c r="G58" s="139">
        <v>19616.656842853688</v>
      </c>
      <c r="H58" s="275">
        <v>17249.269722993238</v>
      </c>
      <c r="I58" s="56">
        <v>18754.873211915252</v>
      </c>
      <c r="J58" s="276">
        <v>19616.656808962412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7"/>
      <c r="I59" s="58"/>
      <c r="J59" s="278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1257.4932695</v>
      </c>
      <c r="G60" s="139">
        <v>1292.7608794</v>
      </c>
      <c r="H60" s="275">
        <v>1133.46919641</v>
      </c>
      <c r="I60" s="56">
        <v>1257.49326941</v>
      </c>
      <c r="J60" s="276">
        <v>1292.76087934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3761.3506175631869</v>
      </c>
      <c r="G61" s="139">
        <v>3865.4495076117696</v>
      </c>
      <c r="H61" s="275">
        <v>4090.8368716649379</v>
      </c>
      <c r="I61" s="56">
        <v>3761.3506178814009</v>
      </c>
      <c r="J61" s="276">
        <v>3865.4494766768853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1763.710595</v>
      </c>
      <c r="G62" s="139">
        <v>1132.2655910000001</v>
      </c>
      <c r="H62" s="275">
        <v>1546.9305647000001</v>
      </c>
      <c r="I62" s="56">
        <v>1763.7105955</v>
      </c>
      <c r="J62" s="276">
        <v>1132.2655910999999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1190602.5242043408</v>
      </c>
      <c r="G63" s="168">
        <v>1203440.8296202</v>
      </c>
      <c r="H63" s="264">
        <v>1006623.6027062559</v>
      </c>
      <c r="I63" s="70">
        <v>1126649.9528675633</v>
      </c>
      <c r="J63" s="285">
        <v>1138174.1083267662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54824.185041029901</v>
      </c>
      <c r="G64" s="139">
        <v>56371.831886924476</v>
      </c>
      <c r="H64" s="275">
        <v>47284.024389057544</v>
      </c>
      <c r="I64" s="56">
        <v>52125.287409778968</v>
      </c>
      <c r="J64" s="276">
        <v>53629.952633586792</v>
      </c>
    </row>
    <row r="65" spans="1:10" x14ac:dyDescent="0.2">
      <c r="A65" s="103" t="s">
        <v>260</v>
      </c>
      <c r="B65" s="330"/>
      <c r="C65" s="330"/>
      <c r="D65" s="330"/>
      <c r="E65" s="330"/>
      <c r="F65" s="209">
        <v>61.041393999999997</v>
      </c>
      <c r="G65" s="209">
        <v>823.72489499999995</v>
      </c>
      <c r="H65" s="275"/>
      <c r="I65" s="330">
        <v>50.882751669999998</v>
      </c>
      <c r="J65" s="276">
        <v>813.24589470000001</v>
      </c>
    </row>
    <row r="66" spans="1:10" x14ac:dyDescent="0.2">
      <c r="A66" s="55" t="s">
        <v>200</v>
      </c>
      <c r="B66" s="56"/>
      <c r="C66" s="56">
        <v>10.032375881502976</v>
      </c>
      <c r="D66" s="56">
        <v>23.051094140076327</v>
      </c>
      <c r="E66" s="56">
        <v>23.389716452082915</v>
      </c>
      <c r="F66" s="56">
        <v>10.328144594215674</v>
      </c>
      <c r="G66" s="139">
        <v>10.481841103476601</v>
      </c>
      <c r="H66" s="275">
        <v>23.389716532656792</v>
      </c>
      <c r="I66" s="56">
        <v>10.328144609175361</v>
      </c>
      <c r="J66" s="276">
        <v>10.481840952992838</v>
      </c>
    </row>
    <row r="67" spans="1:10" x14ac:dyDescent="0.2">
      <c r="A67" s="55" t="s">
        <v>107</v>
      </c>
      <c r="B67" s="58">
        <v>6970</v>
      </c>
      <c r="C67" s="56">
        <v>6942.2358001550365</v>
      </c>
      <c r="D67" s="56">
        <v>8285.6748911003288</v>
      </c>
      <c r="E67" s="56">
        <v>7053.8376087251454</v>
      </c>
      <c r="F67" s="56">
        <v>7453.7450276926684</v>
      </c>
      <c r="G67" s="139">
        <v>7416.266967817799</v>
      </c>
      <c r="H67" s="275">
        <v>5657.8087017233802</v>
      </c>
      <c r="I67" s="56">
        <v>5855.1950863057309</v>
      </c>
      <c r="J67" s="276">
        <v>5800.0203094325425</v>
      </c>
    </row>
    <row r="68" spans="1:10" x14ac:dyDescent="0.2">
      <c r="A68" s="55" t="s">
        <v>108</v>
      </c>
      <c r="B68" s="58">
        <v>2520</v>
      </c>
      <c r="C68" s="56">
        <v>2711.0873310913457</v>
      </c>
      <c r="D68" s="56">
        <v>2977.2609624374113</v>
      </c>
      <c r="E68" s="56">
        <v>1363.9302645197281</v>
      </c>
      <c r="F68" s="56">
        <v>1190.3273777392958</v>
      </c>
      <c r="G68" s="139">
        <v>1191.0612589241455</v>
      </c>
      <c r="H68" s="275">
        <v>1363.9302639949267</v>
      </c>
      <c r="I68" s="56">
        <v>1190.3273782342735</v>
      </c>
      <c r="J68" s="276">
        <v>1191.061226057828</v>
      </c>
    </row>
    <row r="69" spans="1:10" x14ac:dyDescent="0.2">
      <c r="A69" s="87" t="s">
        <v>118</v>
      </c>
      <c r="B69" s="70">
        <v>42359</v>
      </c>
      <c r="C69" s="70">
        <v>50097.213172867472</v>
      </c>
      <c r="D69" s="70">
        <v>55924.045016448821</v>
      </c>
      <c r="E69" s="70">
        <v>58172.573483098859</v>
      </c>
      <c r="F69" s="70">
        <v>63539.626985056078</v>
      </c>
      <c r="G69" s="168">
        <v>65813.366849769896</v>
      </c>
      <c r="H69" s="286">
        <v>54329.153071308501</v>
      </c>
      <c r="I69" s="61">
        <v>59232.020770598152</v>
      </c>
      <c r="J69" s="287">
        <v>61444.761904730149</v>
      </c>
    </row>
    <row r="70" spans="1:10" x14ac:dyDescent="0.2">
      <c r="A70" s="84" t="s">
        <v>143</v>
      </c>
      <c r="B70" s="85"/>
      <c r="C70" s="85"/>
      <c r="D70" s="85"/>
      <c r="E70" s="85"/>
      <c r="F70" s="85"/>
    </row>
    <row r="71" spans="1:10" x14ac:dyDescent="0.2">
      <c r="A71" s="84" t="s">
        <v>250</v>
      </c>
      <c r="B71" s="85"/>
      <c r="C71" s="85"/>
      <c r="D71" s="85"/>
      <c r="E71" s="85"/>
      <c r="F71" s="85"/>
      <c r="G71" s="28"/>
      <c r="J71" s="28"/>
    </row>
    <row r="72" spans="1:10" x14ac:dyDescent="0.2">
      <c r="B72" s="28"/>
    </row>
    <row r="73" spans="1:10" x14ac:dyDescent="0.2">
      <c r="B73" s="28"/>
      <c r="G73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Q118"/>
  <sheetViews>
    <sheetView zoomScale="75" zoomScaleNormal="75" workbookViewId="0">
      <selection activeCell="I28" sqref="I28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6" width="10.28515625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43" width="9.140625" style="161"/>
  </cols>
  <sheetData>
    <row r="1" spans="1:11" ht="23.25" customHeight="1" x14ac:dyDescent="0.2">
      <c r="A1" s="356" t="s">
        <v>129</v>
      </c>
      <c r="B1" s="356"/>
      <c r="C1" s="356"/>
      <c r="D1" s="356"/>
      <c r="E1" s="356"/>
      <c r="F1" s="356"/>
      <c r="G1" s="356"/>
      <c r="H1" s="371"/>
      <c r="I1" s="369"/>
      <c r="J1" s="370"/>
      <c r="K1" s="370"/>
    </row>
    <row r="2" spans="1:11" ht="23.25" customHeight="1" x14ac:dyDescent="0.2">
      <c r="A2" s="374" t="s">
        <v>253</v>
      </c>
      <c r="B2" s="374"/>
      <c r="C2" s="374"/>
      <c r="D2" s="374"/>
      <c r="E2" s="374"/>
      <c r="F2" s="374"/>
      <c r="G2" s="374"/>
      <c r="H2" s="375"/>
      <c r="I2" s="372" t="s">
        <v>252</v>
      </c>
      <c r="J2" s="373"/>
      <c r="K2" s="373"/>
    </row>
    <row r="3" spans="1:11" ht="1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257</v>
      </c>
      <c r="G3" s="122" t="s">
        <v>259</v>
      </c>
      <c r="H3" s="295" t="s">
        <v>244</v>
      </c>
      <c r="I3" s="294" t="s">
        <v>257</v>
      </c>
      <c r="J3" s="122" t="s">
        <v>259</v>
      </c>
      <c r="K3" s="122" t="s">
        <v>244</v>
      </c>
    </row>
    <row r="4" spans="1:11" ht="13.5" customHeight="1" x14ac:dyDescent="0.2">
      <c r="A4" t="s">
        <v>218</v>
      </c>
      <c r="D4" s="131">
        <v>484.36183620000003</v>
      </c>
      <c r="E4" s="172">
        <v>257.82714800000002</v>
      </c>
      <c r="F4" s="131">
        <v>41.261155000000002</v>
      </c>
      <c r="G4" s="131">
        <v>52.570155999999997</v>
      </c>
      <c r="H4" s="131">
        <v>342.988879</v>
      </c>
      <c r="I4" s="260">
        <v>41.261155000000002</v>
      </c>
      <c r="J4" s="172">
        <v>52.570155999999997</v>
      </c>
      <c r="K4" s="172">
        <v>342.988879</v>
      </c>
    </row>
    <row r="5" spans="1:11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-248.89625000000001</v>
      </c>
      <c r="G5" s="172">
        <v>1.13425</v>
      </c>
      <c r="H5" s="172">
        <v>-204.68890048</v>
      </c>
      <c r="I5" s="260">
        <v>-254.64256652</v>
      </c>
      <c r="J5" s="172">
        <v>6.8805665200000004</v>
      </c>
      <c r="K5" s="172">
        <v>-198.94258392</v>
      </c>
    </row>
    <row r="6" spans="1:11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60"/>
      <c r="J6" s="172"/>
      <c r="K6" s="172"/>
    </row>
    <row r="7" spans="1:11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>
        <v>-2.2561337899999998</v>
      </c>
      <c r="G7" s="172">
        <v>1.5394218</v>
      </c>
      <c r="H7" s="172">
        <v>-592.70754710000006</v>
      </c>
      <c r="I7" s="260">
        <v>-2.2561337899999998</v>
      </c>
      <c r="J7" s="172">
        <v>1.5394218</v>
      </c>
      <c r="K7" s="172">
        <v>-592.70754710999995</v>
      </c>
    </row>
    <row r="8" spans="1:11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471.22801576000001</v>
      </c>
      <c r="G8" s="167">
        <v>484.53045483</v>
      </c>
      <c r="H8" s="167">
        <v>11012.002925569999</v>
      </c>
      <c r="I8" s="260">
        <v>430.1113593</v>
      </c>
      <c r="J8" s="172">
        <v>629.80430672</v>
      </c>
      <c r="K8" s="172">
        <v>9115.2480979299999</v>
      </c>
    </row>
    <row r="9" spans="1:11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-15.888866480000001</v>
      </c>
      <c r="G9" s="172">
        <v>-44.333748749999998</v>
      </c>
      <c r="H9" s="172">
        <v>-219.43047804</v>
      </c>
      <c r="I9" s="260">
        <v>-15.888866480000001</v>
      </c>
      <c r="J9" s="172">
        <v>-44.333748780000001</v>
      </c>
      <c r="K9" s="172">
        <v>-219.43047806999999</v>
      </c>
    </row>
    <row r="10" spans="1:11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546.46217376000004</v>
      </c>
      <c r="G10" s="172">
        <v>480.44663000000003</v>
      </c>
      <c r="H10" s="172">
        <v>2401.40723647</v>
      </c>
      <c r="I10" s="260">
        <v>546.46217376000004</v>
      </c>
      <c r="J10" s="172">
        <v>480.44662978999997</v>
      </c>
      <c r="K10" s="172">
        <v>2401.40723626</v>
      </c>
    </row>
    <row r="11" spans="1:11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-164.29556664</v>
      </c>
      <c r="G11" s="172">
        <v>-4.0034748699999998</v>
      </c>
      <c r="H11" s="172">
        <v>-344.29183215</v>
      </c>
      <c r="I11" s="260">
        <v>-164.29556664</v>
      </c>
      <c r="J11" s="172">
        <v>-4.0034748699999998</v>
      </c>
      <c r="K11" s="172">
        <v>-344.29183215</v>
      </c>
    </row>
    <row r="12" spans="1:11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-1295.1062482778116</v>
      </c>
      <c r="G12" s="172">
        <v>-1753.2885812343268</v>
      </c>
      <c r="H12" s="172">
        <v>-10183.62348552816</v>
      </c>
      <c r="I12" s="260">
        <v>-3162.5360693006201</v>
      </c>
      <c r="J12" s="172">
        <v>-1464.2728867341496</v>
      </c>
      <c r="K12" s="172">
        <v>-9476.9247150923038</v>
      </c>
    </row>
    <row r="13" spans="1:11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0</v>
      </c>
      <c r="G13" s="172">
        <v>0</v>
      </c>
      <c r="H13" s="172">
        <v>-2.2717200000000002</v>
      </c>
      <c r="I13" s="260">
        <v>0</v>
      </c>
      <c r="J13" s="172">
        <v>0</v>
      </c>
      <c r="K13" s="172">
        <v>-2.2717200000000002</v>
      </c>
    </row>
    <row r="14" spans="1:11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402.96513199999998</v>
      </c>
      <c r="G14" s="172">
        <v>50.301285</v>
      </c>
      <c r="H14" s="172">
        <v>3216.5109889999999</v>
      </c>
      <c r="I14" s="260">
        <v>192.27496199999999</v>
      </c>
      <c r="J14" s="172">
        <v>114.30893399999999</v>
      </c>
      <c r="K14" s="172">
        <v>2267.2744980000002</v>
      </c>
    </row>
    <row r="15" spans="1:11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-35.601999999999997</v>
      </c>
      <c r="G15" s="172">
        <v>-43.450800000000001</v>
      </c>
      <c r="H15" s="172">
        <v>-353.39908000000003</v>
      </c>
      <c r="I15" s="260">
        <v>-35.601999999999997</v>
      </c>
      <c r="J15" s="172">
        <v>-43.450800000000001</v>
      </c>
      <c r="K15" s="172">
        <v>-353.39908000000003</v>
      </c>
    </row>
    <row r="16" spans="1:11" x14ac:dyDescent="0.2">
      <c r="A16" s="90" t="s">
        <v>235</v>
      </c>
      <c r="B16" s="144"/>
      <c r="C16" s="144"/>
      <c r="D16" s="172"/>
      <c r="E16" s="172">
        <v>2.8678400000000002</v>
      </c>
      <c r="F16" s="172">
        <v>10.97994750140025</v>
      </c>
      <c r="G16" s="172">
        <v>53.228520877454002</v>
      </c>
      <c r="H16" s="172">
        <v>174.81440981561278</v>
      </c>
      <c r="I16" s="260">
        <v>10.870127518629999</v>
      </c>
      <c r="J16" s="172">
        <v>53.33168895988446</v>
      </c>
      <c r="K16" s="172">
        <v>176.53727240125423</v>
      </c>
    </row>
    <row r="17" spans="1:16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-0.72194999999999998</v>
      </c>
      <c r="G17" s="172">
        <v>-1.2210000000000001</v>
      </c>
      <c r="H17" s="172">
        <v>-14.701892000000001</v>
      </c>
      <c r="I17" s="260">
        <v>-0.72194999999999998</v>
      </c>
      <c r="J17" s="172">
        <v>-1.2210000000000001</v>
      </c>
      <c r="K17" s="172">
        <v>-14.701892000000001</v>
      </c>
    </row>
    <row r="18" spans="1:16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-43.043742999999999</v>
      </c>
      <c r="G18" s="172">
        <v>-73.541854999999998</v>
      </c>
      <c r="H18" s="172">
        <v>138.23433700000001</v>
      </c>
      <c r="I18" s="260">
        <v>-48.855769000000002</v>
      </c>
      <c r="J18" s="172">
        <v>-79.137037000000007</v>
      </c>
      <c r="K18" s="172">
        <v>87.811182000000002</v>
      </c>
    </row>
    <row r="19" spans="1:16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-29.55104365</v>
      </c>
      <c r="G19" s="172">
        <v>-38.352670500000002</v>
      </c>
      <c r="H19" s="172">
        <v>-122.68266924</v>
      </c>
      <c r="I19" s="260">
        <v>53.856529500000001</v>
      </c>
      <c r="J19" s="259">
        <v>-8.4626560699999995</v>
      </c>
      <c r="K19" s="259">
        <v>-99.938784459999994</v>
      </c>
    </row>
    <row r="20" spans="1:16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>
        <v>0</v>
      </c>
      <c r="G20" s="172"/>
      <c r="H20" s="152"/>
      <c r="I20" s="260">
        <v>0</v>
      </c>
      <c r="J20" s="172"/>
      <c r="K20" s="172"/>
    </row>
    <row r="21" spans="1:16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-0.91798500000000005</v>
      </c>
      <c r="G21" s="172">
        <v>-11.484260000000001</v>
      </c>
      <c r="H21" s="172">
        <v>237.97267600000001</v>
      </c>
      <c r="I21" s="261">
        <v>-0.91798500000000005</v>
      </c>
      <c r="J21" s="174">
        <v>-11.484260000000001</v>
      </c>
      <c r="K21" s="174">
        <v>237.97267600000001</v>
      </c>
    </row>
    <row r="22" spans="1:16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-12.46365024</v>
      </c>
      <c r="G22" s="172">
        <v>-164.41313328999999</v>
      </c>
      <c r="H22" s="172">
        <v>-679.02871769000001</v>
      </c>
      <c r="I22" s="261">
        <v>9.1717869600000004</v>
      </c>
      <c r="J22" s="174">
        <v>-115.19368314</v>
      </c>
      <c r="K22" s="174">
        <v>184.88828785999999</v>
      </c>
    </row>
    <row r="23" spans="1:16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-1.5951599999999999</v>
      </c>
      <c r="G23" s="172">
        <v>-0.72016000000000002</v>
      </c>
      <c r="H23" s="172">
        <v>7.6743199999999998</v>
      </c>
      <c r="I23" s="262">
        <v>-1.5951599999999999</v>
      </c>
      <c r="J23" s="157">
        <v>-0.72016000000000002</v>
      </c>
      <c r="K23" s="144">
        <v>7.6743199999999998</v>
      </c>
    </row>
    <row r="24" spans="1:16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273.52998321000001</v>
      </c>
      <c r="G24" s="172">
        <v>349.78052704999999</v>
      </c>
      <c r="H24" s="172">
        <v>10225.31342384</v>
      </c>
      <c r="I24" s="262">
        <v>-174.7149434959488</v>
      </c>
      <c r="J24" s="157">
        <v>251.57213092301029</v>
      </c>
      <c r="K24" s="144">
        <v>2279.0003460699518</v>
      </c>
    </row>
    <row r="25" spans="1:16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-3.8805641</v>
      </c>
      <c r="G25" s="172">
        <v>175.65321011</v>
      </c>
      <c r="H25" s="172">
        <v>373.81932044000001</v>
      </c>
      <c r="I25" s="262">
        <v>-3.8805641</v>
      </c>
      <c r="J25" s="157">
        <v>152.55029350999999</v>
      </c>
      <c r="K25" s="144">
        <v>350.71640384</v>
      </c>
      <c r="N25" s="328"/>
      <c r="O25" s="328"/>
      <c r="P25" s="328"/>
    </row>
    <row r="26" spans="1:16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-2735.0749497800002</v>
      </c>
      <c r="G26" s="172">
        <v>39.517752950000002</v>
      </c>
      <c r="H26" s="172">
        <v>5573.8947852399997</v>
      </c>
      <c r="I26" s="262">
        <v>-2735.0749497800002</v>
      </c>
      <c r="J26" s="157">
        <v>39.517751480000001</v>
      </c>
      <c r="K26" s="144">
        <v>5573.8947837699998</v>
      </c>
      <c r="N26" s="328"/>
      <c r="O26" s="328"/>
      <c r="P26" s="328"/>
    </row>
    <row r="27" spans="1:16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17.277280000000001</v>
      </c>
      <c r="G27" s="172">
        <v>14.392480000000001</v>
      </c>
      <c r="H27" s="172">
        <v>146.78887399999999</v>
      </c>
      <c r="I27" s="262">
        <v>10.129056</v>
      </c>
      <c r="J27" s="157">
        <v>14.392480000000001</v>
      </c>
      <c r="K27" s="144">
        <v>131.945031</v>
      </c>
      <c r="N27" s="328"/>
      <c r="O27" s="328"/>
      <c r="P27" s="328"/>
    </row>
    <row r="28" spans="1:16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207.49675400000001</v>
      </c>
      <c r="G28" s="172">
        <v>136.850798</v>
      </c>
      <c r="H28" s="172">
        <v>472.48706900000002</v>
      </c>
      <c r="I28" s="262">
        <v>207.49675400000001</v>
      </c>
      <c r="J28" s="157">
        <v>136.850798</v>
      </c>
      <c r="K28" s="144">
        <v>472.48706900000002</v>
      </c>
      <c r="N28" s="328"/>
      <c r="O28" s="328"/>
      <c r="P28" s="328"/>
    </row>
    <row r="29" spans="1:16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>
        <v>0</v>
      </c>
      <c r="G29" s="172"/>
      <c r="H29" s="172"/>
      <c r="I29" s="262">
        <v>0</v>
      </c>
      <c r="J29" s="157"/>
      <c r="K29" s="144"/>
      <c r="N29" s="328"/>
      <c r="O29" s="328"/>
      <c r="P29" s="328"/>
    </row>
    <row r="30" spans="1:16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-30.279703999999999</v>
      </c>
      <c r="G30" s="172">
        <v>-34.979585</v>
      </c>
      <c r="H30" s="172">
        <v>-34.105981999999997</v>
      </c>
      <c r="I30" s="262">
        <v>-30.279703999999999</v>
      </c>
      <c r="J30" s="157">
        <v>-34.979585</v>
      </c>
      <c r="K30" s="144">
        <v>-34.105981999999997</v>
      </c>
      <c r="N30" s="328"/>
      <c r="O30" s="328"/>
      <c r="P30" s="328"/>
    </row>
    <row r="31" spans="1:16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4.6894799999999996</v>
      </c>
      <c r="G31" s="172">
        <v>-0.64189450000000003</v>
      </c>
      <c r="H31" s="172">
        <v>62.793892900000003</v>
      </c>
      <c r="I31" s="262">
        <v>4.6894799999999996</v>
      </c>
      <c r="J31" s="157">
        <v>-0.64189450000000003</v>
      </c>
      <c r="K31" s="144">
        <v>62.793892900000003</v>
      </c>
    </row>
    <row r="32" spans="1:16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-152.64283800000001</v>
      </c>
      <c r="G32" s="172">
        <v>-75.859605999999999</v>
      </c>
      <c r="H32" s="172">
        <v>2647.291577</v>
      </c>
      <c r="I32" s="262">
        <v>-224.759863</v>
      </c>
      <c r="J32" s="157">
        <v>434.77577700000001</v>
      </c>
      <c r="K32" s="144">
        <v>4217.8053309999996</v>
      </c>
    </row>
    <row r="33" spans="1:11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-1376.2129741626134</v>
      </c>
      <c r="G33" s="172">
        <v>189.88125569391602</v>
      </c>
      <c r="H33" s="172">
        <v>7282.1753162861223</v>
      </c>
      <c r="I33" s="262">
        <v>159.31929001836417</v>
      </c>
      <c r="J33" s="157">
        <v>83.614745864310024</v>
      </c>
      <c r="K33" s="144">
        <v>5681.102216644832</v>
      </c>
    </row>
    <row r="34" spans="1:11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76.27684696</v>
      </c>
      <c r="G34" s="172">
        <v>241.42943</v>
      </c>
      <c r="H34" s="172">
        <v>1789.2596949000001</v>
      </c>
      <c r="I34" s="262">
        <v>81.287913259999996</v>
      </c>
      <c r="J34" s="157">
        <v>206.3545718</v>
      </c>
      <c r="K34" s="144">
        <v>1758.65437514</v>
      </c>
    </row>
    <row r="35" spans="1:11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-317.306174</v>
      </c>
      <c r="G35" s="172">
        <v>-196.03374299999999</v>
      </c>
      <c r="H35" s="172">
        <v>-2102.4478899999999</v>
      </c>
      <c r="I35" s="263">
        <v>-299.26881300000002</v>
      </c>
      <c r="J35" s="144">
        <v>-194.49300500000001</v>
      </c>
      <c r="K35" s="144">
        <v>-2020.1632770000001</v>
      </c>
    </row>
    <row r="36" spans="1:11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-11.285127000000003</v>
      </c>
      <c r="G36" s="172">
        <v>-106.09291</v>
      </c>
      <c r="H36" s="172">
        <v>-228.87508800000001</v>
      </c>
      <c r="I36" s="263">
        <v>-11.285127000000003</v>
      </c>
      <c r="J36" s="144">
        <v>-106.09291</v>
      </c>
      <c r="K36" s="144">
        <v>-228.87508800000001</v>
      </c>
    </row>
    <row r="37" spans="1:11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36.452664380000002</v>
      </c>
      <c r="G37" s="172">
        <v>-339.95992844</v>
      </c>
      <c r="H37" s="172">
        <v>2290.5992731400002</v>
      </c>
      <c r="I37" s="263">
        <v>42.43015097</v>
      </c>
      <c r="J37" s="144">
        <v>-339.95992840000002</v>
      </c>
      <c r="K37" s="144">
        <v>1907.06703644</v>
      </c>
    </row>
    <row r="38" spans="1:11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3.6351</v>
      </c>
      <c r="G38" s="172">
        <v>5.4592479999999997</v>
      </c>
      <c r="H38" s="172">
        <v>24.967918999999998</v>
      </c>
      <c r="I38" s="263">
        <v>3.6351</v>
      </c>
      <c r="J38" s="144">
        <v>5.4592479999999997</v>
      </c>
      <c r="K38" s="144">
        <v>24.967918999999998</v>
      </c>
    </row>
    <row r="39" spans="1:11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44">
        <v>26.13578205</v>
      </c>
      <c r="G39" s="123">
        <v>-0.87875000000000003</v>
      </c>
      <c r="H39" s="172">
        <v>57.100351029999999</v>
      </c>
      <c r="I39" s="263">
        <v>26.135781999999999</v>
      </c>
      <c r="J39" s="144">
        <v>-0.87875000000000003</v>
      </c>
      <c r="K39" s="144">
        <v>57.100350984000002</v>
      </c>
    </row>
    <row r="40" spans="1:11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44">
        <v>1.49268662</v>
      </c>
      <c r="G40" s="123">
        <v>-12.86604913</v>
      </c>
      <c r="H40" s="172">
        <v>-22.191664800000002</v>
      </c>
      <c r="I40" s="263">
        <v>1.49268662</v>
      </c>
      <c r="J40" s="144">
        <v>-12.86604913</v>
      </c>
      <c r="K40" s="144">
        <v>-22.191664800000002</v>
      </c>
    </row>
    <row r="41" spans="1:11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44">
        <v>-433.49377952999998</v>
      </c>
      <c r="G41" s="123">
        <v>22.362992160000001</v>
      </c>
      <c r="H41" s="292">
        <v>285.11169380000001</v>
      </c>
      <c r="I41" s="291">
        <v>-312.73407456000001</v>
      </c>
      <c r="J41" s="144">
        <v>-6.85041163</v>
      </c>
      <c r="K41" s="144">
        <v>99.445610129999991</v>
      </c>
    </row>
    <row r="42" spans="1:11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44">
        <v>0</v>
      </c>
      <c r="G42" s="123">
        <v>-206.05498703000001</v>
      </c>
      <c r="H42" s="292">
        <v>-213.94134124999999</v>
      </c>
      <c r="I42" s="291">
        <v>0</v>
      </c>
      <c r="J42" s="144">
        <v>8.0105681700000009</v>
      </c>
      <c r="K42" s="144">
        <v>0.12421395</v>
      </c>
    </row>
    <row r="43" spans="1:11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44">
        <v>-39.988596829999999</v>
      </c>
      <c r="G43" s="123">
        <v>51.52215245</v>
      </c>
      <c r="H43" s="292">
        <v>-520.47380439999995</v>
      </c>
      <c r="I43" s="291">
        <v>-39.988596700000002</v>
      </c>
      <c r="J43" s="144">
        <v>51.522152400000003</v>
      </c>
      <c r="K43" s="144">
        <v>-520.47380436200001</v>
      </c>
    </row>
    <row r="44" spans="1:11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9">
        <v>806.48573421553601</v>
      </c>
      <c r="F44" s="134">
        <v>398.79608400000001</v>
      </c>
      <c r="G44" s="134">
        <v>-43.716095000000003</v>
      </c>
      <c r="H44" s="293">
        <v>283.033479</v>
      </c>
      <c r="I44" s="291">
        <v>395.66216700000001</v>
      </c>
      <c r="J44" s="144">
        <v>-38.404556999999997</v>
      </c>
      <c r="K44" s="144">
        <v>374.24484100000001</v>
      </c>
    </row>
    <row r="45" spans="1:11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-4420.5390922390252</v>
      </c>
      <c r="G45" s="70">
        <f>SUM(G4:G44)-G36</f>
        <v>-695.1997568229566</v>
      </c>
      <c r="H45" s="70">
        <f>SUM(H4:H44)-H36</f>
        <v>33436.255437753578</v>
      </c>
      <c r="I45" s="70">
        <v>-5291.7271014595735</v>
      </c>
      <c r="J45" s="70">
        <f>SUM(J4:J44)-J36</f>
        <v>322.14833368305545</v>
      </c>
      <c r="K45" s="70">
        <f>SUM(K4:K44)-K36</f>
        <v>23913.608509355727</v>
      </c>
    </row>
    <row r="46" spans="1:11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-4431.8242192390253</v>
      </c>
      <c r="G46" s="94">
        <f>SUM(G4:G44)</f>
        <v>-801.29266682295656</v>
      </c>
      <c r="H46" s="94">
        <f>SUM(H4:H44)</f>
        <v>33207.380349753577</v>
      </c>
      <c r="I46" s="94">
        <v>-5303.0122284595736</v>
      </c>
      <c r="J46" s="94">
        <f>SUM(J4:J44)</f>
        <v>216.05542368305544</v>
      </c>
      <c r="K46" s="94">
        <f>SUM(K4:K44)</f>
        <v>23684.733421355726</v>
      </c>
    </row>
    <row r="47" spans="1:11" x14ac:dyDescent="0.2">
      <c r="A47" s="198" t="s">
        <v>251</v>
      </c>
      <c r="B47" s="198"/>
      <c r="C47" s="198"/>
      <c r="D47" s="198"/>
      <c r="E47" s="199"/>
      <c r="F47" s="199"/>
      <c r="G47" s="199"/>
      <c r="H47" s="199"/>
      <c r="I47" s="163"/>
    </row>
    <row r="48" spans="1:11" s="161" customFormat="1" x14ac:dyDescent="0.2">
      <c r="A48" s="200"/>
      <c r="B48" s="200"/>
      <c r="C48" s="200"/>
      <c r="D48" s="200"/>
      <c r="E48" s="200"/>
      <c r="F48" s="200"/>
      <c r="G48" s="200"/>
      <c r="H48" s="201"/>
      <c r="I48" s="198"/>
    </row>
    <row r="49" spans="3:9" s="160" customFormat="1" x14ac:dyDescent="0.2">
      <c r="C49" s="204"/>
      <c r="D49" s="204"/>
      <c r="E49" s="204"/>
      <c r="F49" s="204"/>
      <c r="G49" s="204"/>
    </row>
    <row r="50" spans="3:9" s="160" customFormat="1" x14ac:dyDescent="0.2">
      <c r="D50" s="203"/>
      <c r="E50" s="203"/>
      <c r="F50" s="204"/>
      <c r="G50" s="204"/>
      <c r="H50" s="327"/>
      <c r="I50" s="327"/>
    </row>
    <row r="51" spans="3:9" s="160" customFormat="1" x14ac:dyDescent="0.2">
      <c r="D51" s="203"/>
      <c r="E51" s="203"/>
      <c r="F51" s="203"/>
      <c r="G51" s="203"/>
      <c r="H51" s="327"/>
      <c r="I51" s="327"/>
    </row>
    <row r="52" spans="3:9" s="160" customFormat="1" x14ac:dyDescent="0.2">
      <c r="D52" s="203"/>
      <c r="E52" s="203"/>
      <c r="F52" s="204"/>
      <c r="G52" s="203"/>
      <c r="H52" s="327"/>
      <c r="I52" s="327"/>
    </row>
    <row r="53" spans="3:9" s="160" customFormat="1" x14ac:dyDescent="0.2">
      <c r="D53" s="203"/>
      <c r="E53" s="203"/>
      <c r="F53" s="203"/>
      <c r="G53" s="203"/>
      <c r="H53" s="327"/>
      <c r="I53" s="327"/>
    </row>
    <row r="54" spans="3:9" s="160" customFormat="1" x14ac:dyDescent="0.2">
      <c r="D54" s="203"/>
      <c r="E54" s="203"/>
      <c r="F54" s="203"/>
      <c r="G54" s="203"/>
      <c r="H54" s="327"/>
      <c r="I54" s="327"/>
    </row>
    <row r="55" spans="3:9" s="160" customFormat="1" x14ac:dyDescent="0.2">
      <c r="D55" s="203"/>
      <c r="E55" s="203"/>
      <c r="F55" s="203"/>
      <c r="G55" s="203"/>
      <c r="H55" s="327"/>
      <c r="I55" s="327"/>
    </row>
    <row r="56" spans="3:9" s="160" customFormat="1" x14ac:dyDescent="0.2">
      <c r="D56" s="203"/>
      <c r="E56" s="203"/>
      <c r="F56" s="203"/>
      <c r="G56" s="203"/>
      <c r="H56" s="206"/>
      <c r="I56" s="206"/>
    </row>
    <row r="57" spans="3:9" s="160" customFormat="1" x14ac:dyDescent="0.2">
      <c r="D57" s="203"/>
      <c r="E57" s="203"/>
      <c r="F57" s="203"/>
      <c r="G57" s="203"/>
      <c r="H57" s="206"/>
      <c r="I57" s="206"/>
    </row>
    <row r="58" spans="3:9" s="160" customFormat="1" x14ac:dyDescent="0.2">
      <c r="D58" s="203"/>
      <c r="E58" s="203"/>
      <c r="F58" s="203"/>
      <c r="G58" s="203"/>
      <c r="H58" s="205"/>
      <c r="I58" s="206"/>
    </row>
    <row r="59" spans="3:9" s="160" customFormat="1" x14ac:dyDescent="0.2">
      <c r="D59" s="203"/>
      <c r="E59" s="203"/>
      <c r="F59" s="203"/>
      <c r="G59" s="203"/>
      <c r="H59" s="206"/>
      <c r="I59" s="206"/>
    </row>
    <row r="60" spans="3:9" s="160" customFormat="1" x14ac:dyDescent="0.2">
      <c r="D60" s="203"/>
      <c r="E60" s="203"/>
      <c r="F60" s="203"/>
      <c r="G60" s="203"/>
      <c r="H60" s="206"/>
      <c r="I60" s="206"/>
    </row>
    <row r="61" spans="3:9" s="160" customFormat="1" x14ac:dyDescent="0.2">
      <c r="D61" s="203"/>
      <c r="E61" s="203"/>
      <c r="F61" s="203"/>
      <c r="G61" s="203"/>
      <c r="H61" s="206"/>
      <c r="I61" s="206"/>
    </row>
    <row r="62" spans="3:9" s="160" customFormat="1" x14ac:dyDescent="0.2">
      <c r="D62" s="203"/>
      <c r="E62" s="203"/>
      <c r="F62" s="203"/>
      <c r="G62" s="203"/>
      <c r="H62" s="206"/>
      <c r="I62" s="206"/>
    </row>
    <row r="63" spans="3:9" s="160" customFormat="1" x14ac:dyDescent="0.2">
      <c r="D63" s="203"/>
      <c r="E63" s="203"/>
      <c r="F63" s="203"/>
      <c r="G63" s="203"/>
      <c r="H63" s="206"/>
      <c r="I63" s="206"/>
    </row>
    <row r="64" spans="3:9" s="160" customFormat="1" x14ac:dyDescent="0.2">
      <c r="D64" s="203"/>
      <c r="E64" s="203"/>
      <c r="F64" s="203"/>
      <c r="G64" s="203"/>
      <c r="H64" s="206"/>
      <c r="I64" s="206"/>
    </row>
    <row r="65" spans="4:9" s="160" customFormat="1" x14ac:dyDescent="0.2">
      <c r="D65" s="203"/>
      <c r="E65" s="203"/>
      <c r="F65" s="203"/>
      <c r="G65" s="203"/>
      <c r="H65" s="206"/>
      <c r="I65" s="206"/>
    </row>
    <row r="66" spans="4:9" s="160" customFormat="1" x14ac:dyDescent="0.2">
      <c r="D66" s="203"/>
      <c r="E66" s="203"/>
      <c r="F66" s="203"/>
      <c r="G66" s="203"/>
      <c r="H66" s="206"/>
      <c r="I66" s="206"/>
    </row>
    <row r="67" spans="4:9" s="160" customFormat="1" x14ac:dyDescent="0.2">
      <c r="D67" s="203"/>
      <c r="E67" s="203"/>
      <c r="F67" s="203"/>
      <c r="G67" s="203"/>
      <c r="H67" s="206"/>
      <c r="I67" s="206"/>
    </row>
    <row r="68" spans="4:9" s="160" customFormat="1" x14ac:dyDescent="0.2">
      <c r="D68" s="203"/>
      <c r="E68" s="203"/>
      <c r="F68" s="203"/>
      <c r="G68" s="203"/>
      <c r="H68" s="206"/>
      <c r="I68" s="206"/>
    </row>
    <row r="69" spans="4:9" s="160" customFormat="1" x14ac:dyDescent="0.2">
      <c r="D69" s="203"/>
      <c r="E69" s="203"/>
      <c r="F69" s="203"/>
      <c r="G69" s="203"/>
      <c r="H69" s="206"/>
      <c r="I69" s="206"/>
    </row>
    <row r="70" spans="4:9" s="160" customFormat="1" x14ac:dyDescent="0.2">
      <c r="D70" s="203"/>
      <c r="E70" s="203"/>
      <c r="F70" s="203"/>
      <c r="G70" s="203"/>
      <c r="H70" s="206"/>
      <c r="I70" s="206"/>
    </row>
    <row r="71" spans="4:9" s="160" customFormat="1" x14ac:dyDescent="0.2">
      <c r="D71" s="203"/>
      <c r="E71" s="203"/>
      <c r="F71" s="203"/>
      <c r="G71" s="203"/>
      <c r="H71" s="206"/>
      <c r="I71" s="206"/>
    </row>
    <row r="72" spans="4:9" s="160" customFormat="1" x14ac:dyDescent="0.2">
      <c r="D72" s="203"/>
      <c r="E72" s="203"/>
      <c r="F72" s="203"/>
      <c r="G72" s="203"/>
      <c r="H72" s="206"/>
      <c r="I72" s="206"/>
    </row>
    <row r="73" spans="4:9" s="160" customFormat="1" x14ac:dyDescent="0.2">
      <c r="D73" s="203"/>
      <c r="E73" s="203"/>
      <c r="F73" s="203"/>
      <c r="G73" s="203"/>
      <c r="H73" s="206"/>
      <c r="I73" s="206"/>
    </row>
    <row r="74" spans="4:9" s="160" customFormat="1" x14ac:dyDescent="0.2">
      <c r="D74" s="203"/>
      <c r="E74" s="203"/>
      <c r="F74" s="203"/>
      <c r="G74" s="203"/>
      <c r="H74" s="206"/>
      <c r="I74" s="206"/>
    </row>
    <row r="75" spans="4:9" s="160" customFormat="1" x14ac:dyDescent="0.2">
      <c r="D75" s="203"/>
      <c r="E75" s="203"/>
      <c r="F75" s="203"/>
      <c r="G75" s="203"/>
      <c r="H75" s="206"/>
      <c r="I75" s="206"/>
    </row>
    <row r="76" spans="4:9" s="160" customFormat="1" x14ac:dyDescent="0.2">
      <c r="D76" s="203"/>
      <c r="E76" s="203"/>
      <c r="F76" s="203"/>
      <c r="G76" s="203"/>
      <c r="H76" s="206"/>
      <c r="I76" s="206"/>
    </row>
    <row r="77" spans="4:9" s="160" customFormat="1" x14ac:dyDescent="0.2">
      <c r="D77" s="203"/>
      <c r="E77" s="203"/>
      <c r="F77" s="203"/>
      <c r="G77" s="203"/>
      <c r="H77" s="206"/>
      <c r="I77" s="206"/>
    </row>
    <row r="78" spans="4:9" s="160" customFormat="1" x14ac:dyDescent="0.2">
      <c r="D78" s="203"/>
      <c r="E78" s="203"/>
      <c r="F78" s="203"/>
      <c r="G78" s="203"/>
      <c r="H78" s="206"/>
      <c r="I78" s="206"/>
    </row>
    <row r="79" spans="4:9" s="160" customFormat="1" x14ac:dyDescent="0.2">
      <c r="D79" s="203"/>
      <c r="E79" s="203"/>
      <c r="F79" s="203"/>
      <c r="G79" s="203"/>
      <c r="H79" s="206"/>
      <c r="I79" s="206"/>
    </row>
    <row r="80" spans="4:9" s="160" customFormat="1" x14ac:dyDescent="0.2">
      <c r="D80" s="203"/>
      <c r="E80" s="203"/>
      <c r="F80" s="203"/>
      <c r="G80" s="203"/>
      <c r="H80" s="206"/>
      <c r="I80" s="206"/>
    </row>
    <row r="81" spans="1:9" s="160" customFormat="1" x14ac:dyDescent="0.2">
      <c r="D81" s="203"/>
      <c r="E81" s="203"/>
      <c r="F81" s="203"/>
      <c r="G81" s="203"/>
      <c r="H81" s="206"/>
      <c r="I81" s="206"/>
    </row>
    <row r="82" spans="1:9" s="160" customFormat="1" x14ac:dyDescent="0.2">
      <c r="D82" s="203"/>
      <c r="E82" s="203"/>
      <c r="F82" s="203"/>
      <c r="G82" s="203"/>
      <c r="H82" s="206"/>
      <c r="I82" s="206"/>
    </row>
    <row r="83" spans="1:9" s="160" customFormat="1" x14ac:dyDescent="0.2">
      <c r="D83" s="203"/>
      <c r="E83" s="203"/>
      <c r="F83" s="203"/>
      <c r="G83" s="203"/>
      <c r="H83" s="206"/>
      <c r="I83" s="206"/>
    </row>
    <row r="84" spans="1:9" s="160" customFormat="1" x14ac:dyDescent="0.2">
      <c r="D84" s="203"/>
      <c r="E84" s="203"/>
      <c r="F84" s="203"/>
      <c r="G84" s="203"/>
      <c r="H84" s="206"/>
      <c r="I84" s="206"/>
    </row>
    <row r="85" spans="1:9" s="160" customFormat="1" x14ac:dyDescent="0.2">
      <c r="D85" s="203"/>
      <c r="E85" s="203"/>
      <c r="F85" s="203"/>
      <c r="G85" s="203"/>
      <c r="H85" s="206"/>
      <c r="I85" s="206"/>
    </row>
    <row r="86" spans="1:9" s="160" customFormat="1" x14ac:dyDescent="0.2">
      <c r="A86" s="367"/>
      <c r="B86" s="368"/>
      <c r="C86" s="368"/>
      <c r="D86" s="368"/>
      <c r="E86" s="197"/>
      <c r="F86" s="197"/>
      <c r="G86" s="197"/>
      <c r="H86" s="197"/>
      <c r="I86" s="206"/>
    </row>
    <row r="87" spans="1:9" s="160" customFormat="1" x14ac:dyDescent="0.2">
      <c r="C87" s="203"/>
      <c r="D87" s="203"/>
      <c r="E87" s="203"/>
      <c r="F87" s="203"/>
      <c r="G87" s="203"/>
      <c r="H87" s="206"/>
      <c r="I87" s="197"/>
    </row>
    <row r="88" spans="1:9" s="160" customFormat="1" x14ac:dyDescent="0.2">
      <c r="C88" s="203"/>
      <c r="D88" s="203"/>
      <c r="E88" s="203"/>
      <c r="F88" s="203"/>
      <c r="G88" s="203"/>
      <c r="H88" s="206"/>
      <c r="I88" s="206"/>
    </row>
    <row r="89" spans="1:9" s="160" customFormat="1" x14ac:dyDescent="0.2">
      <c r="C89" s="203"/>
      <c r="D89" s="203"/>
      <c r="E89" s="203"/>
      <c r="F89" s="203"/>
      <c r="G89" s="203"/>
      <c r="H89" s="206"/>
      <c r="I89" s="206"/>
    </row>
    <row r="90" spans="1:9" s="160" customFormat="1" x14ac:dyDescent="0.2">
      <c r="C90" s="203"/>
      <c r="D90" s="203"/>
      <c r="E90" s="203"/>
      <c r="F90" s="203"/>
      <c r="G90" s="203"/>
      <c r="H90" s="206"/>
      <c r="I90" s="206"/>
    </row>
    <row r="91" spans="1:9" s="160" customFormat="1" x14ac:dyDescent="0.2">
      <c r="C91" s="203"/>
      <c r="D91" s="203"/>
      <c r="E91" s="203"/>
      <c r="F91" s="203"/>
      <c r="G91" s="203"/>
      <c r="H91" s="206"/>
      <c r="I91" s="206"/>
    </row>
    <row r="92" spans="1:9" s="160" customFormat="1" x14ac:dyDescent="0.2">
      <c r="C92" s="203"/>
      <c r="D92" s="203"/>
      <c r="E92" s="203"/>
      <c r="F92" s="203"/>
      <c r="G92" s="203"/>
      <c r="H92" s="206"/>
      <c r="I92" s="206"/>
    </row>
    <row r="93" spans="1:9" s="160" customFormat="1" x14ac:dyDescent="0.2">
      <c r="C93" s="203"/>
      <c r="D93" s="203"/>
      <c r="E93" s="203"/>
      <c r="F93" s="203"/>
      <c r="G93" s="203"/>
      <c r="H93" s="206"/>
      <c r="I93" s="206"/>
    </row>
    <row r="94" spans="1:9" s="160" customFormat="1" x14ac:dyDescent="0.2">
      <c r="C94" s="203"/>
      <c r="D94" s="203"/>
      <c r="E94" s="203"/>
      <c r="F94" s="203"/>
      <c r="G94" s="203"/>
      <c r="H94" s="206"/>
      <c r="I94" s="206"/>
    </row>
    <row r="95" spans="1:9" s="160" customFormat="1" x14ac:dyDescent="0.2">
      <c r="C95" s="203"/>
      <c r="D95" s="203"/>
      <c r="E95" s="203"/>
      <c r="F95" s="203"/>
      <c r="G95" s="203"/>
      <c r="H95" s="206"/>
      <c r="I95" s="206"/>
    </row>
    <row r="96" spans="1:9" s="160" customFormat="1" x14ac:dyDescent="0.2">
      <c r="C96" s="203"/>
      <c r="D96" s="203"/>
      <c r="E96" s="203"/>
      <c r="F96" s="203"/>
      <c r="G96" s="203"/>
      <c r="H96" s="206"/>
      <c r="I96" s="206"/>
    </row>
    <row r="97" spans="1:43" s="160" customFormat="1" x14ac:dyDescent="0.2">
      <c r="C97" s="203"/>
      <c r="D97" s="203"/>
      <c r="E97" s="203"/>
      <c r="F97" s="203"/>
      <c r="G97" s="203"/>
      <c r="H97" s="206"/>
      <c r="I97" s="206"/>
    </row>
    <row r="98" spans="1:43" s="160" customFormat="1" x14ac:dyDescent="0.2">
      <c r="C98" s="203"/>
      <c r="D98" s="203"/>
      <c r="E98" s="203"/>
      <c r="F98" s="203"/>
      <c r="G98" s="203"/>
      <c r="H98" s="206"/>
      <c r="I98" s="206"/>
    </row>
    <row r="99" spans="1:43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6"/>
    </row>
    <row r="100" spans="1:43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</row>
    <row r="101" spans="1:43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</row>
    <row r="102" spans="1:43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</row>
    <row r="103" spans="1:43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</row>
    <row r="104" spans="1:43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</row>
    <row r="105" spans="1:43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</row>
    <row r="106" spans="1:43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</row>
    <row r="107" spans="1:43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</row>
    <row r="108" spans="1:43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</row>
    <row r="109" spans="1:43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</row>
    <row r="110" spans="1:43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</row>
    <row r="111" spans="1:43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</row>
    <row r="112" spans="1:43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</row>
    <row r="113" spans="1:43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</row>
    <row r="114" spans="1:43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</row>
    <row r="115" spans="1:43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</row>
    <row r="116" spans="1:43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</row>
    <row r="117" spans="1:43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</row>
    <row r="118" spans="1:43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</row>
  </sheetData>
  <mergeCells count="5">
    <mergeCell ref="A86:D86"/>
    <mergeCell ref="I1:K1"/>
    <mergeCell ref="A1:H1"/>
    <mergeCell ref="I2:K2"/>
    <mergeCell ref="A2:H2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4" ma:contentTypeDescription="Opret et nyt dokument." ma:contentTypeScope="" ma:versionID="2deffc37ef001bcb44ec3027baef6e97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69afd8675be1e45c9a7828ccbf6f87f9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18fb245-4c07-43d8-9b8e-a6f02be7f63f"/>
    <ds:schemaRef ds:uri="466e8353-a9f2-49d5-bd35-ddde723f7c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C8E2CE-CA8F-43F2-B993-8CF06DAA5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2019-10-10T10:46:57Z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